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harts/colors1.xml" ContentType="application/vnd.ms-office.chartcolorstyle+xml"/>
  <Override PartName="/xl/charts/style1.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filterPrivacy="1" codeName="ThisWorkbook"/>
  <bookViews>
    <workbookView showSheetTabs="0" xWindow="-120" yWindow="-120" windowWidth="20730" windowHeight="11760" tabRatio="994" activeTab="1"/>
  </bookViews>
  <sheets>
    <sheet name="Dashboard" sheetId="4" r:id="rId1"/>
    <sheet name="Employee Database" sheetId="2" r:id="rId2"/>
    <sheet name="Employee 1" sheetId="6" r:id="rId3"/>
    <sheet name="Employee 2" sheetId="8" r:id="rId4"/>
    <sheet name="Employee 3" sheetId="9" r:id="rId5"/>
    <sheet name="Employee 4" sheetId="10" r:id="rId6"/>
    <sheet name="Employee 5" sheetId="11" r:id="rId7"/>
    <sheet name="Employee 6" sheetId="12" r:id="rId8"/>
    <sheet name="Employee 7" sheetId="13" r:id="rId9"/>
    <sheet name="Employee 8" sheetId="14" r:id="rId10"/>
    <sheet name="Employee 9" sheetId="15" r:id="rId11"/>
    <sheet name="Employee 10" sheetId="16" r:id="rId12"/>
    <sheet name="Terms of Use" sheetId="7" r:id="rId13"/>
  </sheets>
  <definedNames>
    <definedName name="_xlnm._FilterDatabase" localSheetId="0" hidden="1">Dashboard!$N$8:$Q$8</definedName>
    <definedName name="_xlnm.Print_Area" localSheetId="0">Dashboard!$B$2:$K$34</definedName>
    <definedName name="_xlnm.Print_Area" localSheetId="2">'Employee 1'!$B$2:$I$54</definedName>
    <definedName name="_xlnm.Print_Area" localSheetId="11">'Employee 10'!$B$1:$I$54</definedName>
    <definedName name="_xlnm.Print_Area" localSheetId="3">'Employee 2'!$B$2:$I$54</definedName>
    <definedName name="_xlnm.Print_Area" localSheetId="4">'Employee 3'!$B$1:$I$54</definedName>
    <definedName name="_xlnm.Print_Area" localSheetId="5">'Employee 4'!$B$1:$I$54</definedName>
    <definedName name="_xlnm.Print_Area" localSheetId="6">'Employee 5'!$B$1:$I$54</definedName>
    <definedName name="_xlnm.Print_Area" localSheetId="7">'Employee 6'!$B$1:$I$54</definedName>
    <definedName name="_xlnm.Print_Area" localSheetId="8">'Employee 7'!$B$1:$I$54</definedName>
    <definedName name="_xlnm.Print_Area" localSheetId="9">'Employee 8'!$B$1:$I$54</definedName>
    <definedName name="_xlnm.Print_Area" localSheetId="10">'Employee 9'!$B$1:$I$54</definedName>
    <definedName name="_xlnm.Print_Area" localSheetId="1">'Employee Database'!$B$1:$K$59</definedName>
    <definedName name="_xlnm.Print_Area" localSheetId="12">'Terms of Use'!$B$1:$K$19</definedName>
  </definedNames>
  <calcPr calcId="145621"/>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8" i="4" l="1" a="1"/>
  <c r="AE8" i="4" s="1"/>
  <c r="AE9" i="4" s="1" a="1"/>
  <c r="AE9" i="4" s="1"/>
  <c r="O12" i="4"/>
  <c r="AG9" i="4" l="1"/>
  <c r="V9" i="4"/>
  <c r="X9" i="4" s="1"/>
  <c r="R18" i="4"/>
  <c r="R17" i="4"/>
  <c r="R16" i="4"/>
  <c r="R15" i="4"/>
  <c r="R14" i="4"/>
  <c r="R13" i="4"/>
  <c r="R12" i="4"/>
  <c r="R11" i="4"/>
  <c r="R10" i="4"/>
  <c r="R9" i="4"/>
  <c r="O18" i="4"/>
  <c r="O17" i="4"/>
  <c r="O16" i="4"/>
  <c r="O15" i="4"/>
  <c r="O14" i="4"/>
  <c r="O13" i="4"/>
  <c r="O11" i="4"/>
  <c r="O10" i="4"/>
  <c r="O9" i="4"/>
  <c r="AE10" i="4" l="1" a="1"/>
  <c r="AE10" i="4" s="1"/>
  <c r="AE11" i="4" s="1" a="1"/>
  <c r="AE11" i="4" s="1"/>
  <c r="Q17" i="4"/>
  <c r="P17" i="4"/>
  <c r="N17" i="4" s="1"/>
  <c r="Q18" i="4"/>
  <c r="P18" i="4"/>
  <c r="N18" i="4" s="1"/>
  <c r="Q14" i="4"/>
  <c r="P14" i="4"/>
  <c r="X2" i="4"/>
  <c r="Q15" i="4"/>
  <c r="P15" i="4"/>
  <c r="N15" i="4" s="1"/>
  <c r="Q16" i="4"/>
  <c r="P16" i="4"/>
  <c r="N16" i="4" s="1"/>
  <c r="W10" i="4"/>
  <c r="W11" i="4"/>
  <c r="W12" i="4"/>
  <c r="W13" i="4"/>
  <c r="W14" i="4"/>
  <c r="W15" i="4"/>
  <c r="W16" i="4"/>
  <c r="W17" i="4"/>
  <c r="W18" i="4"/>
  <c r="V11" i="4"/>
  <c r="X11" i="4" s="1"/>
  <c r="V12" i="4"/>
  <c r="X12" i="4" s="1"/>
  <c r="V13" i="4"/>
  <c r="X13" i="4" s="1"/>
  <c r="V14" i="4"/>
  <c r="X14" i="4" s="1"/>
  <c r="V15" i="4"/>
  <c r="X15" i="4" s="1"/>
  <c r="V16" i="4"/>
  <c r="X16" i="4" s="1"/>
  <c r="V17" i="4"/>
  <c r="X17" i="4" s="1"/>
  <c r="V18" i="4"/>
  <c r="X18" i="4" s="1"/>
  <c r="V10" i="4"/>
  <c r="X10" i="4" s="1"/>
  <c r="W9" i="4"/>
  <c r="F6" i="16"/>
  <c r="F6" i="15"/>
  <c r="F6" i="14"/>
  <c r="F6" i="13"/>
  <c r="F9" i="13" s="1"/>
  <c r="F6" i="12"/>
  <c r="F6" i="11"/>
  <c r="F6" i="10"/>
  <c r="F6" i="9"/>
  <c r="F6" i="8"/>
  <c r="N35" i="16"/>
  <c r="N34" i="16"/>
  <c r="N33" i="16"/>
  <c r="N32" i="16"/>
  <c r="N31" i="16"/>
  <c r="N30" i="16"/>
  <c r="N29" i="16"/>
  <c r="N28" i="16"/>
  <c r="N27" i="16"/>
  <c r="N26" i="16"/>
  <c r="N25" i="16"/>
  <c r="N24" i="16"/>
  <c r="N23" i="16"/>
  <c r="N22" i="16"/>
  <c r="S21" i="16"/>
  <c r="R21" i="16"/>
  <c r="Q21" i="16"/>
  <c r="N21" i="16"/>
  <c r="S20" i="16"/>
  <c r="R20" i="16"/>
  <c r="Q20" i="16"/>
  <c r="N20" i="16"/>
  <c r="S19" i="16"/>
  <c r="R19" i="16"/>
  <c r="Q19" i="16"/>
  <c r="N19" i="16"/>
  <c r="Y18" i="16"/>
  <c r="X18" i="16"/>
  <c r="W18" i="16"/>
  <c r="V18" i="16"/>
  <c r="U18" i="16"/>
  <c r="S18" i="16"/>
  <c r="R18" i="16"/>
  <c r="Q18" i="16"/>
  <c r="N18" i="16"/>
  <c r="S17" i="16"/>
  <c r="R17" i="16"/>
  <c r="Q17" i="16"/>
  <c r="N17" i="16"/>
  <c r="S16" i="16"/>
  <c r="R16" i="16"/>
  <c r="Q16" i="16"/>
  <c r="N16" i="16"/>
  <c r="N13" i="16" s="1"/>
  <c r="Q15" i="16"/>
  <c r="H15" i="16"/>
  <c r="G15" i="16"/>
  <c r="F15" i="16"/>
  <c r="E15" i="16"/>
  <c r="D15" i="16"/>
  <c r="F13" i="16"/>
  <c r="F11" i="16"/>
  <c r="F9" i="16"/>
  <c r="F8" i="16"/>
  <c r="F7" i="16"/>
  <c r="F10" i="16"/>
  <c r="N35" i="15"/>
  <c r="N34" i="15"/>
  <c r="N33" i="15"/>
  <c r="N32" i="15"/>
  <c r="N31" i="15"/>
  <c r="N30" i="15"/>
  <c r="N29" i="15"/>
  <c r="N28" i="15"/>
  <c r="N27" i="15"/>
  <c r="N26" i="15"/>
  <c r="N25" i="15"/>
  <c r="N24" i="15"/>
  <c r="N23" i="15"/>
  <c r="N22" i="15"/>
  <c r="S21" i="15"/>
  <c r="R21" i="15"/>
  <c r="Q21" i="15"/>
  <c r="N21" i="15"/>
  <c r="S20" i="15"/>
  <c r="R20" i="15"/>
  <c r="Q20" i="15"/>
  <c r="N20" i="15"/>
  <c r="S19" i="15"/>
  <c r="R19" i="15"/>
  <c r="Q19" i="15"/>
  <c r="N19" i="15"/>
  <c r="Y18" i="15"/>
  <c r="X18" i="15"/>
  <c r="W18" i="15"/>
  <c r="V18" i="15"/>
  <c r="U18" i="15"/>
  <c r="S18" i="15"/>
  <c r="R18" i="15"/>
  <c r="Q18" i="15"/>
  <c r="N18" i="15"/>
  <c r="S17" i="15"/>
  <c r="R17" i="15"/>
  <c r="Q17" i="15"/>
  <c r="N17" i="15"/>
  <c r="S16" i="15"/>
  <c r="R16" i="15"/>
  <c r="Q16" i="15"/>
  <c r="N16" i="15"/>
  <c r="N13" i="15" s="1"/>
  <c r="Q15" i="15"/>
  <c r="H15" i="15"/>
  <c r="G15" i="15"/>
  <c r="F15" i="15"/>
  <c r="E15" i="15"/>
  <c r="D15" i="15"/>
  <c r="F13" i="15"/>
  <c r="F8" i="15"/>
  <c r="F11" i="15"/>
  <c r="N35" i="14"/>
  <c r="N34" i="14"/>
  <c r="N33" i="14"/>
  <c r="N32" i="14"/>
  <c r="N31" i="14"/>
  <c r="N30" i="14"/>
  <c r="N29" i="14"/>
  <c r="N28" i="14"/>
  <c r="N27" i="14"/>
  <c r="N26" i="14"/>
  <c r="N25" i="14"/>
  <c r="N24" i="14"/>
  <c r="N23" i="14"/>
  <c r="N22" i="14"/>
  <c r="S21" i="14"/>
  <c r="R21" i="14"/>
  <c r="Q21" i="14"/>
  <c r="N21" i="14"/>
  <c r="S20" i="14"/>
  <c r="R20" i="14"/>
  <c r="Q20" i="14"/>
  <c r="N20" i="14"/>
  <c r="S19" i="14"/>
  <c r="R19" i="14"/>
  <c r="Q19" i="14"/>
  <c r="N19" i="14"/>
  <c r="Y18" i="14"/>
  <c r="X18" i="14"/>
  <c r="W18" i="14"/>
  <c r="V18" i="14"/>
  <c r="U18" i="14"/>
  <c r="S18" i="14"/>
  <c r="R18" i="14"/>
  <c r="Q18" i="14"/>
  <c r="N18" i="14"/>
  <c r="S17" i="14"/>
  <c r="R17" i="14"/>
  <c r="Q17" i="14"/>
  <c r="N17" i="14"/>
  <c r="S16" i="14"/>
  <c r="R16" i="14"/>
  <c r="Q16" i="14"/>
  <c r="N16" i="14"/>
  <c r="N13" i="14" s="1"/>
  <c r="Q15" i="14"/>
  <c r="H15" i="14"/>
  <c r="G15" i="14"/>
  <c r="F15" i="14"/>
  <c r="E15" i="14"/>
  <c r="D15" i="14"/>
  <c r="F13" i="14"/>
  <c r="F9" i="14"/>
  <c r="F8" i="14"/>
  <c r="F11" i="14"/>
  <c r="N35" i="13"/>
  <c r="N34" i="13"/>
  <c r="N33" i="13"/>
  <c r="N32" i="13"/>
  <c r="N31" i="13"/>
  <c r="N30" i="13"/>
  <c r="N29" i="13"/>
  <c r="N28" i="13"/>
  <c r="N27" i="13"/>
  <c r="N26" i="13"/>
  <c r="N25" i="13"/>
  <c r="N24" i="13"/>
  <c r="N23" i="13"/>
  <c r="N22" i="13"/>
  <c r="S21" i="13"/>
  <c r="R21" i="13"/>
  <c r="Q21" i="13"/>
  <c r="N21" i="13"/>
  <c r="S20" i="13"/>
  <c r="R20" i="13"/>
  <c r="Q20" i="13"/>
  <c r="N20" i="13"/>
  <c r="S19" i="13"/>
  <c r="R19" i="13"/>
  <c r="Q19" i="13"/>
  <c r="N19" i="13"/>
  <c r="Y18" i="13"/>
  <c r="X18" i="13"/>
  <c r="W18" i="13"/>
  <c r="V18" i="13"/>
  <c r="U18" i="13"/>
  <c r="S18" i="13"/>
  <c r="R18" i="13"/>
  <c r="Q18" i="13"/>
  <c r="N18" i="13"/>
  <c r="S17" i="13"/>
  <c r="R17" i="13"/>
  <c r="Q17" i="13"/>
  <c r="N17" i="13"/>
  <c r="S16" i="13"/>
  <c r="R16" i="13"/>
  <c r="Q16" i="13"/>
  <c r="N16" i="13"/>
  <c r="N13" i="13" s="1"/>
  <c r="Q15" i="13"/>
  <c r="H15" i="13"/>
  <c r="G15" i="13"/>
  <c r="F15" i="13"/>
  <c r="E15" i="13"/>
  <c r="D15" i="13"/>
  <c r="N35" i="12"/>
  <c r="N34" i="12"/>
  <c r="N33" i="12"/>
  <c r="N32" i="12"/>
  <c r="N31" i="12"/>
  <c r="N30" i="12"/>
  <c r="N29" i="12"/>
  <c r="N28" i="12"/>
  <c r="N27" i="12"/>
  <c r="N26" i="12"/>
  <c r="N25" i="12"/>
  <c r="N24" i="12"/>
  <c r="N23" i="12"/>
  <c r="N22" i="12"/>
  <c r="S21" i="12"/>
  <c r="R21" i="12"/>
  <c r="Q21" i="12"/>
  <c r="N21" i="12"/>
  <c r="S20" i="12"/>
  <c r="R20" i="12"/>
  <c r="Q20" i="12"/>
  <c r="N20" i="12"/>
  <c r="S19" i="12"/>
  <c r="R19" i="12"/>
  <c r="Q19" i="12"/>
  <c r="N19" i="12"/>
  <c r="Y18" i="12"/>
  <c r="X18" i="12"/>
  <c r="W18" i="12"/>
  <c r="V18" i="12"/>
  <c r="U18" i="12"/>
  <c r="S18" i="12"/>
  <c r="R18" i="12"/>
  <c r="Q18" i="12"/>
  <c r="N18" i="12"/>
  <c r="S17" i="12"/>
  <c r="R17" i="12"/>
  <c r="Q17" i="12"/>
  <c r="N17" i="12"/>
  <c r="S16" i="12"/>
  <c r="R16" i="12"/>
  <c r="Q16" i="12"/>
  <c r="N16" i="12"/>
  <c r="N13" i="12" s="1"/>
  <c r="Q15" i="12"/>
  <c r="H15" i="12"/>
  <c r="G15" i="12"/>
  <c r="F15" i="12"/>
  <c r="E15" i="12"/>
  <c r="D15" i="12"/>
  <c r="F13" i="12"/>
  <c r="F9" i="12"/>
  <c r="F8" i="12"/>
  <c r="F11" i="12"/>
  <c r="N35" i="11"/>
  <c r="N34" i="11"/>
  <c r="N33" i="11"/>
  <c r="N32" i="11"/>
  <c r="N31" i="11"/>
  <c r="N30" i="11"/>
  <c r="N29" i="11"/>
  <c r="N28" i="11"/>
  <c r="N27" i="11"/>
  <c r="N26" i="11"/>
  <c r="N25" i="11"/>
  <c r="N24" i="11"/>
  <c r="N23" i="11"/>
  <c r="N22" i="11"/>
  <c r="S21" i="11"/>
  <c r="R21" i="11"/>
  <c r="Q21" i="11"/>
  <c r="N21" i="11"/>
  <c r="S20" i="11"/>
  <c r="R20" i="11"/>
  <c r="Q20" i="11"/>
  <c r="N20" i="11"/>
  <c r="S19" i="11"/>
  <c r="R19" i="11"/>
  <c r="Q19" i="11"/>
  <c r="N19" i="11"/>
  <c r="Y18" i="11"/>
  <c r="X18" i="11"/>
  <c r="W18" i="11"/>
  <c r="V18" i="11"/>
  <c r="U18" i="11"/>
  <c r="S18" i="11"/>
  <c r="R18" i="11"/>
  <c r="Q18" i="11"/>
  <c r="N18" i="11"/>
  <c r="S17" i="11"/>
  <c r="R17" i="11"/>
  <c r="Q17" i="11"/>
  <c r="N17" i="11"/>
  <c r="S16" i="11"/>
  <c r="R16" i="11"/>
  <c r="Q16" i="11"/>
  <c r="N16" i="11"/>
  <c r="N13" i="11" s="1"/>
  <c r="Q15" i="11"/>
  <c r="H15" i="11"/>
  <c r="G15" i="11"/>
  <c r="F15" i="11"/>
  <c r="E15" i="11"/>
  <c r="D15" i="11"/>
  <c r="F13" i="11"/>
  <c r="F9" i="11"/>
  <c r="F8" i="11"/>
  <c r="F11" i="11"/>
  <c r="N35" i="10"/>
  <c r="N34" i="10"/>
  <c r="N33" i="10"/>
  <c r="N32" i="10"/>
  <c r="N31" i="10"/>
  <c r="N30" i="10"/>
  <c r="N29" i="10"/>
  <c r="N28" i="10"/>
  <c r="N27" i="10"/>
  <c r="N26" i="10"/>
  <c r="N25" i="10"/>
  <c r="N24" i="10"/>
  <c r="N23" i="10"/>
  <c r="N22" i="10"/>
  <c r="S21" i="10"/>
  <c r="R21" i="10"/>
  <c r="Q21" i="10"/>
  <c r="N21" i="10"/>
  <c r="S20" i="10"/>
  <c r="R20" i="10"/>
  <c r="Q20" i="10"/>
  <c r="N20" i="10"/>
  <c r="S19" i="10"/>
  <c r="R19" i="10"/>
  <c r="Q19" i="10"/>
  <c r="N19" i="10"/>
  <c r="Y18" i="10"/>
  <c r="X18" i="10"/>
  <c r="W18" i="10"/>
  <c r="V18" i="10"/>
  <c r="U18" i="10"/>
  <c r="S18" i="10"/>
  <c r="R18" i="10"/>
  <c r="Q18" i="10"/>
  <c r="N18" i="10"/>
  <c r="S17" i="10"/>
  <c r="R17" i="10"/>
  <c r="Q17" i="10"/>
  <c r="N17" i="10"/>
  <c r="S16" i="10"/>
  <c r="R16" i="10"/>
  <c r="Q16" i="10"/>
  <c r="N16" i="10"/>
  <c r="N13" i="10" s="1"/>
  <c r="Q15" i="10"/>
  <c r="H15" i="10"/>
  <c r="G15" i="10"/>
  <c r="F15" i="10"/>
  <c r="E15" i="10"/>
  <c r="D15" i="10"/>
  <c r="F13" i="10"/>
  <c r="F9" i="10"/>
  <c r="F8" i="10"/>
  <c r="F11" i="10"/>
  <c r="N35" i="9"/>
  <c r="N34" i="9"/>
  <c r="N33" i="9"/>
  <c r="N32" i="9"/>
  <c r="N31" i="9"/>
  <c r="N30" i="9"/>
  <c r="N29" i="9"/>
  <c r="N28" i="9"/>
  <c r="N27" i="9"/>
  <c r="N26" i="9"/>
  <c r="N25" i="9"/>
  <c r="N24" i="9"/>
  <c r="N23" i="9"/>
  <c r="N22" i="9"/>
  <c r="S21" i="9"/>
  <c r="R21" i="9"/>
  <c r="Q21" i="9"/>
  <c r="N21" i="9"/>
  <c r="S20" i="9"/>
  <c r="R20" i="9"/>
  <c r="Q20" i="9"/>
  <c r="N20" i="9"/>
  <c r="S19" i="9"/>
  <c r="R19" i="9"/>
  <c r="Q19" i="9"/>
  <c r="N19" i="9"/>
  <c r="Y18" i="9"/>
  <c r="X18" i="9"/>
  <c r="W18" i="9"/>
  <c r="V18" i="9"/>
  <c r="U18" i="9"/>
  <c r="S18" i="9"/>
  <c r="R18" i="9"/>
  <c r="Q18" i="9"/>
  <c r="N18" i="9"/>
  <c r="S17" i="9"/>
  <c r="R17" i="9"/>
  <c r="Q17" i="9"/>
  <c r="N17" i="9"/>
  <c r="S16" i="9"/>
  <c r="R16" i="9"/>
  <c r="Q16" i="9"/>
  <c r="N16" i="9"/>
  <c r="N13" i="9" s="1"/>
  <c r="Q15" i="9"/>
  <c r="H15" i="9"/>
  <c r="G15" i="9"/>
  <c r="F15" i="9"/>
  <c r="E15" i="9"/>
  <c r="D15" i="9"/>
  <c r="F13" i="9"/>
  <c r="F9" i="9"/>
  <c r="F8" i="9"/>
  <c r="F11" i="9"/>
  <c r="N35" i="8"/>
  <c r="N34" i="8"/>
  <c r="N33" i="8"/>
  <c r="N32" i="8"/>
  <c r="N31" i="8"/>
  <c r="N30" i="8"/>
  <c r="N29" i="8"/>
  <c r="N28" i="8"/>
  <c r="N27" i="8"/>
  <c r="N26" i="8"/>
  <c r="N25" i="8"/>
  <c r="N24" i="8"/>
  <c r="N23" i="8"/>
  <c r="N22" i="8"/>
  <c r="S21" i="8"/>
  <c r="R21" i="8"/>
  <c r="Q21" i="8"/>
  <c r="N21" i="8"/>
  <c r="S20" i="8"/>
  <c r="R20" i="8"/>
  <c r="Q20" i="8"/>
  <c r="N20" i="8"/>
  <c r="S19" i="8"/>
  <c r="R19" i="8"/>
  <c r="Q19" i="8"/>
  <c r="N19" i="8"/>
  <c r="Y18" i="8"/>
  <c r="X18" i="8"/>
  <c r="W18" i="8"/>
  <c r="V18" i="8"/>
  <c r="U18" i="8"/>
  <c r="S18" i="8"/>
  <c r="R18" i="8"/>
  <c r="Q18" i="8"/>
  <c r="N18" i="8"/>
  <c r="S17" i="8"/>
  <c r="R17" i="8"/>
  <c r="Q17" i="8"/>
  <c r="N17" i="8"/>
  <c r="S16" i="8"/>
  <c r="R16" i="8"/>
  <c r="Q16" i="8"/>
  <c r="N16" i="8"/>
  <c r="N13" i="8" s="1"/>
  <c r="Q15" i="8"/>
  <c r="H15" i="8"/>
  <c r="G15" i="8"/>
  <c r="F15" i="8"/>
  <c r="E15" i="8"/>
  <c r="D15" i="8"/>
  <c r="F13" i="8"/>
  <c r="F9" i="8"/>
  <c r="F8" i="8"/>
  <c r="F11" i="8"/>
  <c r="AG10" i="4" l="1"/>
  <c r="AE12" i="4" a="1"/>
  <c r="AE12" i="4" s="1"/>
  <c r="AE13" i="4" s="1" a="1"/>
  <c r="AE13" i="4" s="1"/>
  <c r="AE14" i="4" s="1" a="1"/>
  <c r="AE14" i="4" s="1"/>
  <c r="AG11" i="4"/>
  <c r="F13" i="13"/>
  <c r="AG8" i="4"/>
  <c r="F11" i="13"/>
  <c r="F8" i="13"/>
  <c r="U19" i="9"/>
  <c r="Y19" i="9"/>
  <c r="U19" i="13"/>
  <c r="Y19" i="13"/>
  <c r="X19" i="15"/>
  <c r="X19" i="8"/>
  <c r="X19" i="12"/>
  <c r="X19" i="16"/>
  <c r="X19" i="11"/>
  <c r="U19" i="16"/>
  <c r="U19" i="15"/>
  <c r="U19" i="11"/>
  <c r="Y19" i="11"/>
  <c r="V19" i="15"/>
  <c r="V19" i="16"/>
  <c r="X19" i="9"/>
  <c r="X19" i="10"/>
  <c r="X19" i="13"/>
  <c r="X19" i="14"/>
  <c r="W19" i="14"/>
  <c r="V19" i="9"/>
  <c r="V19" i="11"/>
  <c r="V19" i="13"/>
  <c r="W19" i="15"/>
  <c r="W19" i="16"/>
  <c r="W19" i="8"/>
  <c r="W19" i="10"/>
  <c r="U19" i="8"/>
  <c r="Y19" i="8"/>
  <c r="W19" i="9"/>
  <c r="U19" i="10"/>
  <c r="Y19" i="10"/>
  <c r="W19" i="11"/>
  <c r="U19" i="12"/>
  <c r="Y19" i="12"/>
  <c r="W19" i="13"/>
  <c r="U19" i="14"/>
  <c r="Y19" i="14"/>
  <c r="W19" i="12"/>
  <c r="V19" i="8"/>
  <c r="V19" i="10"/>
  <c r="V19" i="12"/>
  <c r="V19" i="14"/>
  <c r="Y19" i="15"/>
  <c r="Y19" i="16"/>
  <c r="F9" i="15"/>
  <c r="F10" i="15"/>
  <c r="F7" i="15"/>
  <c r="F10" i="14"/>
  <c r="F7" i="14"/>
  <c r="F10" i="13"/>
  <c r="F7" i="13"/>
  <c r="F10" i="12"/>
  <c r="F7" i="12"/>
  <c r="F10" i="11"/>
  <c r="F7" i="11"/>
  <c r="F10" i="10"/>
  <c r="F7" i="10"/>
  <c r="F10" i="9"/>
  <c r="F7" i="9"/>
  <c r="F10" i="8"/>
  <c r="F7" i="8"/>
  <c r="AE15" i="4" l="1" a="1"/>
  <c r="AE15" i="4" s="1"/>
  <c r="AE16" i="4" s="1" a="1"/>
  <c r="AE16" i="4" s="1"/>
  <c r="AE17" i="4" s="1" a="1"/>
  <c r="AE17" i="4" s="1"/>
  <c r="AE18" i="4" s="1" a="1"/>
  <c r="AE18" i="4" s="1"/>
  <c r="AG13" i="4"/>
  <c r="AG12" i="4"/>
  <c r="V21" i="10"/>
  <c r="P12" i="4" s="1"/>
  <c r="S12" i="4" s="1"/>
  <c r="V21" i="16"/>
  <c r="V21" i="13"/>
  <c r="V21" i="11"/>
  <c r="P13" i="4" s="1"/>
  <c r="V21" i="9"/>
  <c r="P11" i="4" s="1"/>
  <c r="V21" i="15"/>
  <c r="V21" i="8"/>
  <c r="P10" i="4" s="1"/>
  <c r="V21" i="12"/>
  <c r="V21" i="14"/>
  <c r="AG14" i="4" l="1"/>
  <c r="AG15" i="4"/>
  <c r="S16" i="4"/>
  <c r="S18" i="4"/>
  <c r="S11" i="4"/>
  <c r="S13" i="4"/>
  <c r="S14" i="4"/>
  <c r="E37" i="8"/>
  <c r="S17" i="4"/>
  <c r="S15" i="4"/>
  <c r="E37" i="16"/>
  <c r="V22" i="16"/>
  <c r="H37" i="16" s="1"/>
  <c r="E37" i="9"/>
  <c r="E37" i="13"/>
  <c r="V22" i="9"/>
  <c r="V22" i="13"/>
  <c r="H37" i="13" s="1"/>
  <c r="V22" i="15"/>
  <c r="E37" i="15"/>
  <c r="V22" i="11"/>
  <c r="E37" i="11"/>
  <c r="V22" i="10"/>
  <c r="E37" i="10"/>
  <c r="V22" i="8"/>
  <c r="Q10" i="4" s="1"/>
  <c r="V22" i="12"/>
  <c r="E37" i="12"/>
  <c r="E37" i="14"/>
  <c r="V22" i="14"/>
  <c r="AG17" i="4" l="1"/>
  <c r="AG16" i="4"/>
  <c r="H37" i="9"/>
  <c r="Q11" i="4"/>
  <c r="H37" i="10"/>
  <c r="Q12" i="4"/>
  <c r="H37" i="11"/>
  <c r="Q13" i="4"/>
  <c r="S10" i="4"/>
  <c r="H37" i="15"/>
  <c r="H37" i="14"/>
  <c r="H37" i="12"/>
  <c r="H37" i="8"/>
  <c r="F6" i="6"/>
  <c r="AG18" i="4" l="1"/>
  <c r="F9" i="6"/>
  <c r="F13" i="6"/>
  <c r="Y18" i="6"/>
  <c r="X18" i="6"/>
  <c r="W18" i="6"/>
  <c r="V18" i="6"/>
  <c r="U18" i="6"/>
  <c r="S21" i="6"/>
  <c r="S20" i="6"/>
  <c r="S19" i="6"/>
  <c r="S18" i="6"/>
  <c r="S17" i="6"/>
  <c r="S16" i="6"/>
  <c r="R21" i="6"/>
  <c r="R20" i="6"/>
  <c r="R19" i="6"/>
  <c r="R18" i="6"/>
  <c r="R17" i="6"/>
  <c r="R16" i="6"/>
  <c r="Q21" i="6"/>
  <c r="Q20" i="6"/>
  <c r="Q19" i="6"/>
  <c r="Q18" i="6"/>
  <c r="Q17" i="6"/>
  <c r="Q16" i="6"/>
  <c r="Q15" i="6"/>
  <c r="H15" i="6"/>
  <c r="G15" i="6"/>
  <c r="F15" i="6"/>
  <c r="E15" i="6"/>
  <c r="D15" i="6"/>
  <c r="F11" i="6"/>
  <c r="F10" i="6"/>
  <c r="F8" i="6"/>
  <c r="F7" i="6"/>
  <c r="N17" i="6"/>
  <c r="N18" i="6"/>
  <c r="N19" i="6"/>
  <c r="N20" i="6"/>
  <c r="N21" i="6"/>
  <c r="N22" i="6"/>
  <c r="N23" i="6"/>
  <c r="N24" i="6"/>
  <c r="N25" i="6"/>
  <c r="N26" i="6"/>
  <c r="N27" i="6"/>
  <c r="N28" i="6"/>
  <c r="N29" i="6"/>
  <c r="N30" i="6"/>
  <c r="N31" i="6"/>
  <c r="N32" i="6"/>
  <c r="N33" i="6"/>
  <c r="N34" i="6"/>
  <c r="N35" i="6"/>
  <c r="N16" i="6"/>
  <c r="N13" i="6" s="1"/>
  <c r="X19" i="6" l="1"/>
  <c r="W19" i="6"/>
  <c r="U19" i="6"/>
  <c r="Y19" i="6"/>
  <c r="V19" i="6"/>
  <c r="V21" i="6" l="1"/>
  <c r="P9" i="4" s="1"/>
  <c r="N14" i="4" s="1"/>
  <c r="E9" i="2"/>
  <c r="E10" i="2"/>
  <c r="E11" i="2"/>
  <c r="E12" i="2"/>
  <c r="E13" i="2"/>
  <c r="E14" i="2"/>
  <c r="E15" i="2"/>
  <c r="E16" i="2"/>
  <c r="E8" i="2"/>
  <c r="E7" i="2"/>
  <c r="N12" i="4" l="1"/>
  <c r="N11" i="4"/>
  <c r="N10" i="4"/>
  <c r="N9" i="4"/>
  <c r="N13" i="4"/>
  <c r="S9" i="4"/>
  <c r="E37" i="6"/>
  <c r="V22" i="6"/>
  <c r="Q9" i="4" s="1"/>
  <c r="AF18" i="4" l="1"/>
  <c r="AF8" i="4"/>
  <c r="AF9" i="4"/>
  <c r="AF10" i="4"/>
  <c r="AF13" i="4"/>
  <c r="AF11" i="4"/>
  <c r="AF12" i="4"/>
  <c r="AF14" i="4"/>
  <c r="AF15" i="4"/>
  <c r="AF16" i="4"/>
  <c r="AF17" i="4"/>
  <c r="AC22" i="4"/>
  <c r="AA17" i="4"/>
  <c r="AB8" i="4"/>
  <c r="AB22" i="4"/>
  <c r="AC14" i="4"/>
  <c r="AA8" i="4"/>
  <c r="AB17" i="4"/>
  <c r="AA22" i="4"/>
  <c r="C29" i="4" s="1"/>
  <c r="AB14" i="4"/>
  <c r="AC8" i="4"/>
  <c r="AC20" i="4"/>
  <c r="AA14" i="4"/>
  <c r="E24" i="4" s="1"/>
  <c r="AB20" i="4"/>
  <c r="AC11" i="4"/>
  <c r="AA20" i="4"/>
  <c r="D29" i="4" s="1"/>
  <c r="AB11" i="4"/>
  <c r="AC17" i="4"/>
  <c r="AA11" i="4"/>
  <c r="E19" i="4"/>
  <c r="E21" i="4"/>
  <c r="E20" i="4"/>
  <c r="E18" i="4"/>
  <c r="E17" i="4"/>
  <c r="D24" i="4"/>
  <c r="E25" i="4"/>
  <c r="H37" i="6"/>
  <c r="AB25" i="4" l="1"/>
  <c r="AB24" i="4"/>
  <c r="C31" i="4"/>
  <c r="E29" i="4"/>
  <c r="C26" i="4"/>
  <c r="E26" i="4"/>
  <c r="C24" i="4"/>
  <c r="C30" i="4"/>
  <c r="D26" i="4"/>
  <c r="C25" i="4"/>
  <c r="D25" i="4"/>
  <c r="E31" i="4" l="1"/>
  <c r="D31" i="4"/>
  <c r="E30" i="4"/>
  <c r="D30" i="4"/>
</calcChain>
</file>

<file path=xl/sharedStrings.xml><?xml version="1.0" encoding="utf-8"?>
<sst xmlns="http://schemas.openxmlformats.org/spreadsheetml/2006/main" count="564" uniqueCount="137">
  <si>
    <t>PERFORMANCE REVIEW</t>
  </si>
  <si>
    <t>EMPLOYEE DATABASE</t>
  </si>
  <si>
    <t>NAME SURNAME</t>
  </si>
  <si>
    <t>EMPLOYMENT DATE</t>
  </si>
  <si>
    <t>JOB TITLE</t>
  </si>
  <si>
    <t>REVIEWING MANAGER</t>
  </si>
  <si>
    <t>DEPARTMENT / TEAM</t>
  </si>
  <si>
    <t>6 MONTHS PERFORMANCE REVIEW</t>
  </si>
  <si>
    <t>INDIVIDUAL REVIEW</t>
  </si>
  <si>
    <t>DASHBOARD</t>
  </si>
  <si>
    <t>Employee Name</t>
  </si>
  <si>
    <t>Department</t>
  </si>
  <si>
    <t>Job Title</t>
  </si>
  <si>
    <t>Employment Date</t>
  </si>
  <si>
    <t>Review Period</t>
  </si>
  <si>
    <t>Review Date</t>
  </si>
  <si>
    <t>Employee #</t>
  </si>
  <si>
    <t>#</t>
  </si>
  <si>
    <t>REVIEW PERIOD</t>
  </si>
  <si>
    <t>Poor</t>
  </si>
  <si>
    <t>Unsatisfactory</t>
  </si>
  <si>
    <t>Satisfactory</t>
  </si>
  <si>
    <t>Good</t>
  </si>
  <si>
    <t>Excellent</t>
  </si>
  <si>
    <t>Job Knowledge</t>
  </si>
  <si>
    <t>Productivity</t>
  </si>
  <si>
    <t>Work Quality</t>
  </si>
  <si>
    <t>Consistency</t>
  </si>
  <si>
    <t>Independent Work</t>
  </si>
  <si>
    <t>Creativity</t>
  </si>
  <si>
    <t>Punctuality</t>
  </si>
  <si>
    <t>Honesty</t>
  </si>
  <si>
    <t>Integrity</t>
  </si>
  <si>
    <t>Group Work</t>
  </si>
  <si>
    <t>Initiative</t>
  </si>
  <si>
    <t>Client Relations</t>
  </si>
  <si>
    <t>Coworker Relations</t>
  </si>
  <si>
    <t>Takes Initiative</t>
  </si>
  <si>
    <t>Attendance</t>
  </si>
  <si>
    <t>Responsibility</t>
  </si>
  <si>
    <t>Enthusiasm</t>
  </si>
  <si>
    <t>Technical Skills</t>
  </si>
  <si>
    <t>Engagement</t>
  </si>
  <si>
    <t>Personal Evaluation</t>
  </si>
  <si>
    <t>Reviewer</t>
  </si>
  <si>
    <t>Communication Skills</t>
  </si>
  <si>
    <t>Fill Check</t>
  </si>
  <si>
    <t>Data Validation Formula:</t>
  </si>
  <si>
    <t>x</t>
  </si>
  <si>
    <t>Comments</t>
  </si>
  <si>
    <t>Employee Signature</t>
  </si>
  <si>
    <t>Performance</t>
  </si>
  <si>
    <t>OVERALL SCORE:</t>
  </si>
  <si>
    <t>OVERALL PERFORMANCE:</t>
  </si>
  <si>
    <t>Verdict:</t>
  </si>
  <si>
    <t>Points for each category</t>
  </si>
  <si>
    <t>Total Score:</t>
  </si>
  <si>
    <t>Total Score Reference</t>
  </si>
  <si>
    <t>Points per review</t>
  </si>
  <si>
    <t>Reviewer Signature</t>
  </si>
  <si>
    <t>Evaluation</t>
  </si>
  <si>
    <t>Expected Performance</t>
  </si>
  <si>
    <t>Actual Performance</t>
  </si>
  <si>
    <t>By downloading, copying, accessing or otherwise using any of these templates, you agree to abide by the following terms:</t>
  </si>
  <si>
    <t>RESERVATION OF RIGHTS</t>
  </si>
  <si>
    <t>CONTACT</t>
  </si>
  <si>
    <t>Employee Rating &amp; Ranking</t>
  </si>
  <si>
    <t>Name Surname</t>
  </si>
  <si>
    <t>Score</t>
  </si>
  <si>
    <t>Sheet Name Formula</t>
  </si>
  <si>
    <t>Employee 1</t>
  </si>
  <si>
    <t>Employee 2</t>
  </si>
  <si>
    <t>Employee 3</t>
  </si>
  <si>
    <t>Employee 4</t>
  </si>
  <si>
    <t>Employee 5</t>
  </si>
  <si>
    <t>Employee 6</t>
  </si>
  <si>
    <t>Employee 7</t>
  </si>
  <si>
    <t>Employee 8</t>
  </si>
  <si>
    <t>Employee 9</t>
  </si>
  <si>
    <t>Employee 10</t>
  </si>
  <si>
    <t>Score Formula</t>
  </si>
  <si>
    <t>Performance Formula</t>
  </si>
  <si>
    <t>$V$21</t>
  </si>
  <si>
    <t>$V$22</t>
  </si>
  <si>
    <t>Performance Evaluation Bell Curve</t>
  </si>
  <si>
    <t>Top Performer</t>
  </si>
  <si>
    <t>2nd Best Performer</t>
  </si>
  <si>
    <t>3rd Best Performer</t>
  </si>
  <si>
    <t>Worst Performer</t>
  </si>
  <si>
    <t>2nd Worst Performer</t>
  </si>
  <si>
    <t>3rd Worst Performer</t>
  </si>
  <si>
    <t>Ranking</t>
  </si>
  <si>
    <t>Best Performer</t>
  </si>
  <si>
    <t>Settings</t>
  </si>
  <si>
    <t>Departments</t>
  </si>
  <si>
    <t>Average Score</t>
  </si>
  <si>
    <t>Score Copy</t>
  </si>
  <si>
    <t>Best Department:</t>
  </si>
  <si>
    <t>Worst Department:</t>
  </si>
  <si>
    <t>Department Copy</t>
  </si>
  <si>
    <r>
      <rPr>
        <b/>
        <sz val="11"/>
        <color theme="1"/>
        <rFont val="Calibri"/>
        <family val="2"/>
        <charset val="162"/>
        <scheme val="minor"/>
      </rPr>
      <t xml:space="preserve">Note: </t>
    </r>
    <r>
      <rPr>
        <sz val="11"/>
        <color theme="1"/>
        <rFont val="Calibri"/>
        <family val="2"/>
        <charset val="162"/>
        <scheme val="minor"/>
      </rPr>
      <t>Paste as values in the rating table, and then replace // with =</t>
    </r>
  </si>
  <si>
    <r>
      <t xml:space="preserve">TERMS OF USE </t>
    </r>
    <r>
      <rPr>
        <sz val="14"/>
        <color theme="0"/>
        <rFont val="Calibri"/>
        <family val="2"/>
        <charset val="162"/>
        <scheme val="minor"/>
      </rPr>
      <t>(End User License Agreement)</t>
    </r>
  </si>
  <si>
    <t>Sheet Shortcut</t>
  </si>
  <si>
    <t>Performance Shortcut</t>
  </si>
  <si>
    <t>Employee 1'!$V$22</t>
  </si>
  <si>
    <t>Employee 2'!$V$22</t>
  </si>
  <si>
    <t>Employee 3'!$V$22</t>
  </si>
  <si>
    <t>Employee 4'!$V$22</t>
  </si>
  <si>
    <t>Employee 5'!$V$22</t>
  </si>
  <si>
    <t>Employee 6'!$V$22</t>
  </si>
  <si>
    <t>Employee 7'!$V$22</t>
  </si>
  <si>
    <t>Employee 8'!$V$22</t>
  </si>
  <si>
    <t>Employee 9'!$V$22</t>
  </si>
  <si>
    <t>Employee 10'!$V$22</t>
  </si>
  <si>
    <t>X</t>
  </si>
  <si>
    <t>Jack Morrison</t>
  </si>
  <si>
    <t>Anthony Joshua</t>
  </si>
  <si>
    <t>CEO Office</t>
  </si>
  <si>
    <t>General Manager</t>
  </si>
  <si>
    <t>First Half of 2019</t>
  </si>
  <si>
    <t>Shareholders</t>
  </si>
  <si>
    <t>Sales &amp; Marketing</t>
  </si>
  <si>
    <t>Manufacturing Officer</t>
  </si>
  <si>
    <t>Agustinus Agus Purwanto</t>
  </si>
  <si>
    <t>Human Resources</t>
  </si>
  <si>
    <t>HR Manager</t>
  </si>
  <si>
    <t>I Ketut Partama</t>
  </si>
  <si>
    <t>S&amp; M Manager</t>
  </si>
  <si>
    <t>Director Sales &amp; Marketing</t>
  </si>
  <si>
    <t>Wirman Juardi</t>
  </si>
  <si>
    <t>I Made Dalung</t>
  </si>
  <si>
    <t>Ni Made Parwati</t>
  </si>
  <si>
    <t>Food &amp; Beverage</t>
  </si>
  <si>
    <t>This End-User License Agreement is a legal agreement between you and sphm hospitality that covers all Microsoft Excel templates, spreadsheets or software built by sphm hospitality.</t>
  </si>
  <si>
    <t>* You may NOT sell, resell, license, rent, lease, lend or otherwise transfer for value without written permission of sphm hospitality
* Unless you've purchased the proper license rights, you may NOT remove or alter any sphm hospitality logo, trademark, copyright, disclaimer, brand, terms of use, attribution, or other proprietary notices or marks within the template.
* You may NOT distribute, publish to an online gallery, host on a website, or place on any server in a way that makes it available to the general public.</t>
  </si>
  <si>
    <t>All title and copyrights in and to the Template, and any copies of the Template, are owned by sphm hospitality. All rights not expressly granted are reserved by sphm hospitality. 
Use of any Template for any purpose other than expressly permitted in this EULA is prohibited, and may result in severe civil and criminal penalties.</t>
  </si>
  <si>
    <t>For more information and specific permissions for your case, please contact us at: info@sphmhospitality.com</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</si>
</sst>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51" x14ac:knownFonts="1">
    <font>
      <sz val="11"/>
      <color theme="1"/>
      <name val="Calibri"/>
      <family val="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3"/>
      <color rgb="FFFFC000"/>
      <name val="Calibri"/>
      <family val="2"/>
      <scheme val="minor"/>
    </font>
    <font>
      <sz val="10"/>
      <color theme="0" tint="-4.9989318521683403E-2"/>
      <name val="Calibri"/>
      <family val="2"/>
      <charset val="162"/>
      <scheme val="minor"/>
    </font>
    <font>
      <sz val="10"/>
      <color theme="0" tint="-4.9989318521683403E-2"/>
      <name val="Calibri"/>
      <family val="2"/>
      <scheme val="minor"/>
    </font>
    <font>
      <b/>
      <sz val="16"/>
      <color theme="0"/>
      <name val="Calibri"/>
      <family val="2"/>
      <scheme val="minor"/>
    </font>
    <font>
      <i/>
      <sz val="10"/>
      <color theme="0" tint="-4.9989318521683403E-2"/>
      <name val="Calibri"/>
      <family val="2"/>
      <charset val="162"/>
      <scheme val="minor"/>
    </font>
    <font>
      <i/>
      <sz val="10"/>
      <color theme="0" tint="-4.9989318521683403E-2"/>
      <name val="Calibri"/>
      <family val="2"/>
      <scheme val="minor"/>
    </font>
    <font>
      <u/>
      <sz val="11"/>
      <color theme="10"/>
      <name val="Calibri"/>
      <family val="2"/>
      <scheme val="minor"/>
    </font>
    <font>
      <sz val="8"/>
      <name val="Calibri"/>
      <family val="2"/>
      <scheme val="minor"/>
    </font>
    <font>
      <sz val="11"/>
      <color theme="1"/>
      <name val="Calibri"/>
      <family val="2"/>
      <scheme val="minor"/>
    </font>
    <font>
      <b/>
      <sz val="11"/>
      <color theme="0"/>
      <name val="Calibri"/>
      <family val="2"/>
      <scheme val="minor"/>
    </font>
    <font>
      <b/>
      <sz val="12"/>
      <color theme="0"/>
      <name val="Calibri"/>
      <family val="2"/>
      <charset val="162"/>
      <scheme val="minor"/>
    </font>
    <font>
      <b/>
      <sz val="11"/>
      <color theme="1"/>
      <name val="Calibri"/>
      <family val="2"/>
      <charset val="162"/>
      <scheme val="minor"/>
    </font>
    <font>
      <b/>
      <sz val="12"/>
      <color theme="0"/>
      <name val="Calibri"/>
      <family val="2"/>
      <scheme val="minor"/>
    </font>
    <font>
      <b/>
      <sz val="18"/>
      <color theme="0"/>
      <name val="Calibri"/>
      <family val="2"/>
      <charset val="162"/>
      <scheme val="minor"/>
    </font>
    <font>
      <sz val="14"/>
      <color theme="0"/>
      <name val="Calibri"/>
      <family val="2"/>
      <charset val="162"/>
      <scheme val="minor"/>
    </font>
    <font>
      <sz val="11"/>
      <color theme="0"/>
      <name val="Calibri"/>
      <family val="2"/>
      <charset val="162"/>
      <scheme val="minor"/>
    </font>
    <font>
      <b/>
      <sz val="11"/>
      <color theme="0"/>
      <name val="Calibri"/>
      <family val="2"/>
      <charset val="162"/>
      <scheme val="minor"/>
    </font>
    <font>
      <sz val="13"/>
      <color rgb="FFFFC000"/>
      <name val="Calibri"/>
      <family val="2"/>
      <charset val="162"/>
      <scheme val="minor"/>
    </font>
    <font>
      <b/>
      <sz val="16"/>
      <color theme="0"/>
      <name val="Calibri"/>
      <family val="2"/>
      <charset val="162"/>
      <scheme val="minor"/>
    </font>
    <font>
      <b/>
      <sz val="10"/>
      <color theme="0"/>
      <name val="Calibri"/>
      <family val="2"/>
      <charset val="162"/>
      <scheme val="minor"/>
    </font>
    <font>
      <b/>
      <sz val="10"/>
      <color rgb="FFD9D9D9"/>
      <name val="Calibri"/>
      <family val="2"/>
      <charset val="162"/>
      <scheme val="minor"/>
    </font>
    <font>
      <b/>
      <sz val="10"/>
      <color theme="1"/>
      <name val="Calibri"/>
      <family val="2"/>
      <charset val="162"/>
      <scheme val="minor"/>
    </font>
    <font>
      <sz val="10"/>
      <color theme="1"/>
      <name val="Calibri"/>
      <family val="2"/>
      <charset val="162"/>
      <scheme val="minor"/>
    </font>
    <font>
      <sz val="10"/>
      <color rgb="FF002060"/>
      <name val="Calibri"/>
      <family val="2"/>
      <charset val="162"/>
      <scheme val="minor"/>
    </font>
    <font>
      <u/>
      <sz val="10"/>
      <color rgb="FF002060"/>
      <name val="Calibri"/>
      <family val="2"/>
      <charset val="162"/>
      <scheme val="minor"/>
    </font>
    <font>
      <b/>
      <sz val="10"/>
      <name val="Calibri"/>
      <family val="2"/>
      <charset val="162"/>
      <scheme val="minor"/>
    </font>
    <font>
      <b/>
      <sz val="12"/>
      <name val="Calibri"/>
      <family val="2"/>
      <charset val="162"/>
      <scheme val="minor"/>
    </font>
    <font>
      <u/>
      <sz val="10"/>
      <color theme="10"/>
      <name val="Calibri"/>
      <family val="2"/>
      <charset val="162"/>
      <scheme val="minor"/>
    </font>
    <font>
      <b/>
      <sz val="11"/>
      <color rgb="FFF2F2F2"/>
      <name val="Calibri"/>
      <family val="2"/>
      <charset val="162"/>
      <scheme val="minor"/>
    </font>
    <font>
      <sz val="10"/>
      <color rgb="FF203764"/>
      <name val="Calibri"/>
      <family val="2"/>
      <charset val="162"/>
      <scheme val="minor"/>
    </font>
    <font>
      <sz val="9"/>
      <color rgb="FF002060"/>
      <name val="Calibri"/>
      <family val="2"/>
      <charset val="162"/>
      <scheme val="minor"/>
    </font>
    <font>
      <b/>
      <sz val="9"/>
      <name val="Calibri"/>
      <family val="2"/>
      <charset val="162"/>
      <scheme val="minor"/>
    </font>
    <font>
      <sz val="10"/>
      <name val="Calibri"/>
      <family val="2"/>
      <charset val="162"/>
      <scheme val="minor"/>
    </font>
    <font>
      <sz val="10"/>
      <color theme="0"/>
      <name val="Calibri"/>
      <family val="2"/>
      <charset val="162"/>
      <scheme val="minor"/>
    </font>
    <font>
      <u/>
      <sz val="10"/>
      <color theme="0"/>
      <name val="Calibri"/>
      <family val="2"/>
      <charset val="162"/>
      <scheme val="minor"/>
    </font>
    <font>
      <b/>
      <u/>
      <sz val="10"/>
      <color theme="0"/>
      <name val="Calibri"/>
      <family val="2"/>
      <charset val="162"/>
      <scheme val="minor"/>
    </font>
    <font>
      <b/>
      <sz val="10"/>
      <color rgb="FFFFFFFF"/>
      <name val="Calibri"/>
      <family val="2"/>
      <charset val="162"/>
      <scheme val="minor"/>
    </font>
    <font>
      <b/>
      <sz val="10"/>
      <color indexed="9"/>
      <name val="Calibri"/>
      <family val="2"/>
      <charset val="162"/>
      <scheme val="minor"/>
    </font>
    <font>
      <b/>
      <sz val="16"/>
      <color theme="1"/>
      <name val="Calibri"/>
      <family val="2"/>
      <charset val="162"/>
      <scheme val="minor"/>
    </font>
    <font>
      <sz val="10"/>
      <name val="Arial"/>
      <family val="2"/>
      <charset val="162"/>
    </font>
    <font>
      <sz val="11"/>
      <name val="Calibri"/>
      <family val="2"/>
      <charset val="162"/>
      <scheme val="minor"/>
    </font>
    <font>
      <b/>
      <u/>
      <sz val="11"/>
      <name val="Calibri"/>
      <family val="2"/>
      <charset val="162"/>
      <scheme val="minor"/>
    </font>
    <font>
      <b/>
      <sz val="11"/>
      <name val="Calibri"/>
      <family val="2"/>
      <charset val="162"/>
      <scheme val="minor"/>
    </font>
    <font>
      <u/>
      <sz val="10"/>
      <color rgb="FF0070C0"/>
      <name val="Calibri"/>
      <family val="2"/>
      <charset val="162"/>
      <scheme val="minor"/>
    </font>
    <font>
      <sz val="9"/>
      <name val="Calibri"/>
      <family val="2"/>
      <charset val="162"/>
      <scheme val="minor"/>
    </font>
  </fonts>
  <fills count="22">
    <fill>
      <patternFill patternType="none"/>
    </fill>
    <fill>
      <patternFill patternType="gray125"/>
    </fill>
    <fill>
      <patternFill patternType="solid">
        <fgColor theme="1"/>
        <bgColor indexed="64"/>
      </patternFill>
    </fill>
    <fill>
      <patternFill patternType="solid">
        <fgColor rgb="FF000000"/>
        <bgColor indexed="64"/>
      </patternFill>
    </fill>
    <fill>
      <patternFill patternType="solid">
        <fgColor theme="3"/>
        <bgColor indexed="64"/>
      </patternFill>
    </fill>
    <fill>
      <patternFill patternType="solid">
        <fgColor rgb="FF44546A"/>
        <bgColor indexed="64"/>
      </patternFill>
    </fill>
    <fill>
      <patternFill patternType="solid">
        <fgColor rgb="FFF2F2F2"/>
        <bgColor indexed="64"/>
      </patternFill>
    </fill>
    <fill>
      <patternFill patternType="solid">
        <fgColor rgb="FF203764"/>
        <bgColor indexed="64"/>
      </patternFill>
    </fill>
    <fill>
      <patternFill patternType="solid">
        <fgColor rgb="FFDDEBF7"/>
        <bgColor indexed="64"/>
      </patternFill>
    </fill>
    <fill>
      <patternFill patternType="solid">
        <fgColor theme="8"/>
        <bgColor indexed="64"/>
      </patternFill>
    </fill>
    <fill>
      <patternFill patternType="solid">
        <fgColor rgb="FF4472C4"/>
        <bgColor indexed="64"/>
      </patternFill>
    </fill>
    <fill>
      <patternFill patternType="solid">
        <fgColor rgb="FFD9D9D9"/>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rgb="FFFFC00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CCCCCC"/>
        <bgColor indexed="64"/>
      </patternFill>
    </fill>
  </fills>
  <borders count="5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9BC2E6"/>
      </left>
      <right style="thin">
        <color rgb="FF9BC2E6"/>
      </right>
      <top style="thin">
        <color rgb="FF9BC2E6"/>
      </top>
      <bottom style="thin">
        <color rgb="FF9BC2E6"/>
      </bottom>
      <diagonal/>
    </border>
    <border>
      <left style="thin">
        <color indexed="64"/>
      </left>
      <right style="thin">
        <color rgb="FF9BC2E6"/>
      </right>
      <top style="thin">
        <color indexed="64"/>
      </top>
      <bottom style="thin">
        <color rgb="FF9BC2E6"/>
      </bottom>
      <diagonal/>
    </border>
    <border>
      <left style="thin">
        <color rgb="FF9BC2E6"/>
      </left>
      <right style="thin">
        <color rgb="FF9BC2E6"/>
      </right>
      <top style="thin">
        <color indexed="64"/>
      </top>
      <bottom style="thin">
        <color rgb="FF9BC2E6"/>
      </bottom>
      <diagonal/>
    </border>
    <border>
      <left style="thin">
        <color rgb="FF9BC2E6"/>
      </left>
      <right style="thin">
        <color indexed="64"/>
      </right>
      <top style="thin">
        <color indexed="64"/>
      </top>
      <bottom style="thin">
        <color rgb="FF9BC2E6"/>
      </bottom>
      <diagonal/>
    </border>
    <border>
      <left style="thin">
        <color indexed="64"/>
      </left>
      <right style="thin">
        <color rgb="FF9BC2E6"/>
      </right>
      <top style="thin">
        <color rgb="FF9BC2E6"/>
      </top>
      <bottom style="thin">
        <color rgb="FF9BC2E6"/>
      </bottom>
      <diagonal/>
    </border>
    <border>
      <left style="thin">
        <color rgb="FF9BC2E6"/>
      </left>
      <right style="thin">
        <color indexed="64"/>
      </right>
      <top style="thin">
        <color rgb="FF9BC2E6"/>
      </top>
      <bottom style="thin">
        <color rgb="FF9BC2E6"/>
      </bottom>
      <diagonal/>
    </border>
    <border>
      <left style="thin">
        <color indexed="64"/>
      </left>
      <right style="thin">
        <color rgb="FF9BC2E6"/>
      </right>
      <top style="thin">
        <color rgb="FF9BC2E6"/>
      </top>
      <bottom style="thin">
        <color indexed="64"/>
      </bottom>
      <diagonal/>
    </border>
    <border>
      <left style="thin">
        <color rgb="FF9BC2E6"/>
      </left>
      <right style="thin">
        <color rgb="FF9BC2E6"/>
      </right>
      <top style="thin">
        <color rgb="FF9BC2E6"/>
      </top>
      <bottom style="thin">
        <color indexed="64"/>
      </bottom>
      <diagonal/>
    </border>
    <border>
      <left style="thin">
        <color rgb="FF9BC2E6"/>
      </left>
      <right style="thin">
        <color indexed="64"/>
      </right>
      <top style="thin">
        <color rgb="FF9BC2E6"/>
      </top>
      <bottom style="thin">
        <color indexed="64"/>
      </bottom>
      <diagonal/>
    </border>
    <border>
      <left style="thin">
        <color indexed="64"/>
      </left>
      <right style="thin">
        <color rgb="FF9BC2E6"/>
      </right>
      <top style="thin">
        <color indexed="64"/>
      </top>
      <bottom style="thin">
        <color indexed="64"/>
      </bottom>
      <diagonal/>
    </border>
    <border>
      <left style="thin">
        <color rgb="FF9BC2E6"/>
      </left>
      <right style="thin">
        <color rgb="FF9BC2E6"/>
      </right>
      <top style="thin">
        <color indexed="64"/>
      </top>
      <bottom style="thin">
        <color indexed="64"/>
      </bottom>
      <diagonal/>
    </border>
    <border>
      <left style="thin">
        <color rgb="FF9BC2E6"/>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rgb="FFAEAAAA"/>
      </right>
      <top style="thin">
        <color indexed="64"/>
      </top>
      <bottom style="thin">
        <color rgb="FFAEAAAA"/>
      </bottom>
      <diagonal/>
    </border>
    <border>
      <left style="thin">
        <color rgb="FFAEAAAA"/>
      </left>
      <right style="thin">
        <color rgb="FFAEAAAA"/>
      </right>
      <top style="thin">
        <color indexed="64"/>
      </top>
      <bottom style="thin">
        <color rgb="FFAEAAAA"/>
      </bottom>
      <diagonal/>
    </border>
    <border>
      <left style="thin">
        <color rgb="FFAEAAAA"/>
      </left>
      <right style="thin">
        <color indexed="64"/>
      </right>
      <top style="thin">
        <color indexed="64"/>
      </top>
      <bottom style="thin">
        <color rgb="FFAEAAAA"/>
      </bottom>
      <diagonal/>
    </border>
    <border>
      <left style="thin">
        <color indexed="64"/>
      </left>
      <right style="thin">
        <color rgb="FFAEAAAA"/>
      </right>
      <top style="thin">
        <color rgb="FFAEAAAA"/>
      </top>
      <bottom style="thin">
        <color rgb="FFAEAAAA"/>
      </bottom>
      <diagonal/>
    </border>
    <border>
      <left style="thin">
        <color rgb="FFAEAAAA"/>
      </left>
      <right style="thin">
        <color rgb="FFAEAAAA"/>
      </right>
      <top style="thin">
        <color rgb="FFAEAAAA"/>
      </top>
      <bottom style="thin">
        <color rgb="FFAEAAAA"/>
      </bottom>
      <diagonal/>
    </border>
    <border>
      <left style="thin">
        <color rgb="FFAEAAAA"/>
      </left>
      <right style="thin">
        <color indexed="64"/>
      </right>
      <top style="thin">
        <color rgb="FFAEAAAA"/>
      </top>
      <bottom style="thin">
        <color rgb="FFAEAAAA"/>
      </bottom>
      <diagonal/>
    </border>
    <border>
      <left style="thin">
        <color indexed="64"/>
      </left>
      <right style="thin">
        <color rgb="FFAEAAAA"/>
      </right>
      <top style="thin">
        <color rgb="FFAEAAAA"/>
      </top>
      <bottom style="thin">
        <color indexed="64"/>
      </bottom>
      <diagonal/>
    </border>
    <border>
      <left style="thin">
        <color rgb="FFAEAAAA"/>
      </left>
      <right style="thin">
        <color rgb="FFAEAAAA"/>
      </right>
      <top style="thin">
        <color rgb="FFAEAAAA"/>
      </top>
      <bottom style="thin">
        <color indexed="64"/>
      </bottom>
      <diagonal/>
    </border>
    <border>
      <left style="thin">
        <color rgb="FFAEAAAA"/>
      </left>
      <right style="thin">
        <color indexed="64"/>
      </right>
      <top style="thin">
        <color rgb="FFAEAAAA"/>
      </top>
      <bottom style="thin">
        <color indexed="64"/>
      </bottom>
      <diagonal/>
    </border>
    <border>
      <left/>
      <right style="thin">
        <color indexed="64"/>
      </right>
      <top style="thin">
        <color indexed="64"/>
      </top>
      <bottom style="thin">
        <color rgb="FFAEAAAA"/>
      </bottom>
      <diagonal/>
    </border>
    <border>
      <left/>
      <right style="thin">
        <color indexed="64"/>
      </right>
      <top style="thin">
        <color rgb="FFAEAAAA"/>
      </top>
      <bottom style="thin">
        <color rgb="FFAEAAAA"/>
      </bottom>
      <diagonal/>
    </border>
    <border>
      <left/>
      <right style="thin">
        <color indexed="64"/>
      </right>
      <top style="thin">
        <color rgb="FFAEAAAA"/>
      </top>
      <bottom style="thin">
        <color indexed="64"/>
      </bottom>
      <diagonal/>
    </border>
    <border>
      <left style="thin">
        <color rgb="FFAEAAAA"/>
      </left>
      <right/>
      <top style="thin">
        <color indexed="64"/>
      </top>
      <bottom style="thin">
        <color rgb="FFAEAAAA"/>
      </bottom>
      <diagonal/>
    </border>
    <border>
      <left style="thin">
        <color rgb="FFAEAAAA"/>
      </left>
      <right/>
      <top style="thin">
        <color rgb="FFAEAAAA"/>
      </top>
      <bottom style="thin">
        <color rgb="FFAEAAAA"/>
      </bottom>
      <diagonal/>
    </border>
    <border>
      <left style="thin">
        <color rgb="FFAEAAAA"/>
      </left>
      <right/>
      <top style="thin">
        <color rgb="FFAEAAAA"/>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rgb="FFAEAAAA"/>
      </bottom>
      <diagonal/>
    </border>
    <border>
      <left style="thin">
        <color indexed="64"/>
      </left>
      <right/>
      <top style="thin">
        <color rgb="FFAEAAAA"/>
      </top>
      <bottom style="thin">
        <color rgb="FFAEAAAA"/>
      </bottom>
      <diagonal/>
    </border>
    <border>
      <left style="thin">
        <color indexed="64"/>
      </left>
      <right/>
      <top style="thin">
        <color rgb="FFAEAAAA"/>
      </top>
      <bottom style="thin">
        <color indexed="64"/>
      </bottom>
      <diagonal/>
    </border>
    <border>
      <left/>
      <right/>
      <top style="thin">
        <color indexed="64"/>
      </top>
      <bottom style="thin">
        <color rgb="FFAEAAAA"/>
      </bottom>
      <diagonal/>
    </border>
    <border>
      <left/>
      <right/>
      <top style="thin">
        <color rgb="FFAEAAAA"/>
      </top>
      <bottom style="thin">
        <color rgb="FFAEAAAA"/>
      </bottom>
      <diagonal/>
    </border>
    <border>
      <left/>
      <right/>
      <top style="thin">
        <color rgb="FFAEAAAA"/>
      </top>
      <bottom style="thin">
        <color indexed="64"/>
      </bottom>
      <diagonal/>
    </border>
    <border>
      <left/>
      <right style="thin">
        <color rgb="FFAEAAAA"/>
      </right>
      <top style="thin">
        <color indexed="64"/>
      </top>
      <bottom style="thin">
        <color indexed="64"/>
      </bottom>
      <diagonal/>
    </border>
    <border>
      <left style="thin">
        <color rgb="FFAEAAAA"/>
      </left>
      <right style="thin">
        <color rgb="FFAEAAAA"/>
      </right>
      <top style="thin">
        <color indexed="64"/>
      </top>
      <bottom style="thin">
        <color indexed="64"/>
      </bottom>
      <diagonal/>
    </border>
    <border>
      <left style="thin">
        <color rgb="FFAEAAAA"/>
      </left>
      <right style="thin">
        <color indexed="64"/>
      </right>
      <top style="thin">
        <color indexed="64"/>
      </top>
      <bottom style="thin">
        <color indexed="64"/>
      </bottom>
      <diagonal/>
    </border>
    <border>
      <left style="thin">
        <color indexed="64"/>
      </left>
      <right style="thin">
        <color rgb="FF9BC2E6"/>
      </right>
      <top style="thin">
        <color rgb="FF9BC2E6"/>
      </top>
      <bottom/>
      <diagonal/>
    </border>
    <border>
      <left style="thin">
        <color rgb="FF9BC2E6"/>
      </left>
      <right style="thin">
        <color rgb="FF9BC2E6"/>
      </right>
      <top style="thin">
        <color rgb="FF9BC2E6"/>
      </top>
      <bottom/>
      <diagonal/>
    </border>
    <border>
      <left style="thin">
        <color rgb="FF9BC2E6"/>
      </left>
      <right style="thin">
        <color indexed="64"/>
      </right>
      <top style="thin">
        <color rgb="FF9BC2E6"/>
      </top>
      <bottom/>
      <diagonal/>
    </border>
    <border>
      <left style="thin">
        <color indexed="64"/>
      </left>
      <right style="thin">
        <color indexed="64"/>
      </right>
      <top/>
      <bottom style="thin">
        <color indexed="64"/>
      </bottom>
      <diagonal/>
    </border>
    <border>
      <left style="thin">
        <color indexed="64"/>
      </left>
      <right style="thin">
        <color rgb="FFA6A6A6"/>
      </right>
      <top style="thin">
        <color rgb="FFA6A6A6"/>
      </top>
      <bottom style="thin">
        <color rgb="FFA6A6A6"/>
      </bottom>
      <diagonal/>
    </border>
    <border>
      <left style="thin">
        <color rgb="FFA6A6A6"/>
      </left>
      <right style="thin">
        <color rgb="FFA6A6A6"/>
      </right>
      <top style="thin">
        <color rgb="FFA6A6A6"/>
      </top>
      <bottom style="thin">
        <color rgb="FFA6A6A6"/>
      </bottom>
      <diagonal/>
    </border>
    <border>
      <left style="thin">
        <color rgb="FFA6A6A6"/>
      </left>
      <right style="thin">
        <color indexed="64"/>
      </right>
      <top style="thin">
        <color rgb="FFA6A6A6"/>
      </top>
      <bottom style="thin">
        <color rgb="FFA6A6A6"/>
      </bottom>
      <diagonal/>
    </border>
    <border>
      <left style="thin">
        <color indexed="64"/>
      </left>
      <right style="thin">
        <color rgb="FFA6A6A6"/>
      </right>
      <top style="thin">
        <color rgb="FFA6A6A6"/>
      </top>
      <bottom style="thin">
        <color auto="1"/>
      </bottom>
      <diagonal/>
    </border>
    <border>
      <left style="thin">
        <color rgb="FFA6A6A6"/>
      </left>
      <right style="thin">
        <color rgb="FFA6A6A6"/>
      </right>
      <top style="thin">
        <color rgb="FFA6A6A6"/>
      </top>
      <bottom style="thin">
        <color auto="1"/>
      </bottom>
      <diagonal/>
    </border>
    <border>
      <left style="thin">
        <color rgb="FFA6A6A6"/>
      </left>
      <right style="thin">
        <color indexed="64"/>
      </right>
      <top style="thin">
        <color rgb="FFA6A6A6"/>
      </top>
      <bottom style="thin">
        <color auto="1"/>
      </bottom>
      <diagonal/>
    </border>
  </borders>
  <cellStyleXfs count="4">
    <xf numFmtId="0" fontId="0" fillId="0" borderId="0"/>
    <xf numFmtId="0" fontId="12" fillId="0" borderId="0" applyNumberFormat="0" applyFill="0" applyBorder="0" applyAlignment="0" applyProtection="0"/>
    <xf numFmtId="0" fontId="4" fillId="0" borderId="0"/>
    <xf numFmtId="0" fontId="45" fillId="0" borderId="0"/>
  </cellStyleXfs>
  <cellXfs count="282">
    <xf numFmtId="0" fontId="0" fillId="0" borderId="0" xfId="0"/>
    <xf numFmtId="0" fontId="0" fillId="6" borderId="0" xfId="0" applyFill="1" applyProtection="1"/>
    <xf numFmtId="0" fontId="0" fillId="11" borderId="0" xfId="0" applyFill="1" applyProtection="1"/>
    <xf numFmtId="0" fontId="0" fillId="6" borderId="0" xfId="0" applyFill="1" applyAlignment="1" applyProtection="1">
      <alignment vertical="center"/>
    </xf>
    <xf numFmtId="49" fontId="6" fillId="2" borderId="0" xfId="0" applyNumberFormat="1" applyFont="1" applyFill="1" applyAlignment="1" applyProtection="1">
      <alignment horizontal="left" vertical="center"/>
    </xf>
    <xf numFmtId="49" fontId="6" fillId="2" borderId="0" xfId="0" applyNumberFormat="1" applyFont="1" applyFill="1" applyAlignment="1" applyProtection="1">
      <alignment horizontal="left" vertical="center" indent="5"/>
    </xf>
    <xf numFmtId="0" fontId="7" fillId="3" borderId="0" xfId="0" applyFont="1" applyFill="1" applyAlignment="1" applyProtection="1">
      <alignment horizontal="left" vertical="center" indent="24"/>
    </xf>
    <xf numFmtId="0" fontId="7" fillId="3" borderId="0" xfId="0" applyFont="1" applyFill="1" applyAlignment="1" applyProtection="1">
      <alignment horizontal="left" vertical="center" indent="11"/>
    </xf>
    <xf numFmtId="0" fontId="7" fillId="3" borderId="0" xfId="0" applyFont="1" applyFill="1" applyAlignment="1" applyProtection="1">
      <alignment horizontal="left" vertical="center" indent="14"/>
    </xf>
    <xf numFmtId="0" fontId="7" fillId="3" borderId="0" xfId="0" applyFont="1" applyFill="1" applyAlignment="1" applyProtection="1">
      <alignment horizontal="left" vertical="center" indent="1"/>
    </xf>
    <xf numFmtId="0" fontId="8" fillId="2" borderId="0" xfId="0" applyFont="1" applyFill="1" applyAlignment="1" applyProtection="1">
      <alignment horizontal="left" vertical="center" indent="27"/>
    </xf>
    <xf numFmtId="49" fontId="9" fillId="4" borderId="0" xfId="0" applyNumberFormat="1" applyFont="1" applyFill="1" applyAlignment="1" applyProtection="1">
      <alignment horizontal="left" vertical="center"/>
    </xf>
    <xf numFmtId="49" fontId="9" fillId="4" borderId="0" xfId="0" applyNumberFormat="1" applyFont="1" applyFill="1" applyAlignment="1" applyProtection="1">
      <alignment horizontal="left" vertical="center" indent="5"/>
    </xf>
    <xf numFmtId="0" fontId="10" fillId="5" borderId="0" xfId="0" applyFont="1" applyFill="1" applyAlignment="1" applyProtection="1">
      <alignment horizontal="left" vertical="center" indent="24"/>
    </xf>
    <xf numFmtId="0" fontId="10" fillId="5" borderId="0" xfId="0" applyFont="1" applyFill="1" applyAlignment="1" applyProtection="1">
      <alignment horizontal="left" vertical="center" indent="10"/>
    </xf>
    <xf numFmtId="0" fontId="10" fillId="5" borderId="0" xfId="0" applyFont="1" applyFill="1" applyAlignment="1" applyProtection="1">
      <alignment horizontal="left" vertical="center" indent="13"/>
    </xf>
    <xf numFmtId="0" fontId="10" fillId="5" borderId="0" xfId="0" applyFont="1" applyFill="1" applyAlignment="1" applyProtection="1">
      <alignment horizontal="left" vertical="center"/>
    </xf>
    <xf numFmtId="0" fontId="11" fillId="4" borderId="0" xfId="0" applyFont="1" applyFill="1" applyAlignment="1" applyProtection="1">
      <alignment horizontal="left" vertical="center" indent="31"/>
    </xf>
    <xf numFmtId="0" fontId="0" fillId="5" borderId="0" xfId="0" applyFill="1" applyProtection="1"/>
    <xf numFmtId="0" fontId="0" fillId="5" borderId="0" xfId="0" applyFill="1" applyAlignment="1" applyProtection="1">
      <alignment horizontal="center"/>
    </xf>
    <xf numFmtId="0" fontId="16" fillId="9" borderId="23" xfId="0" applyFont="1" applyFill="1" applyBorder="1" applyAlignment="1" applyProtection="1">
      <alignment horizontal="centerContinuous" vertical="center"/>
    </xf>
    <xf numFmtId="0" fontId="16" fillId="9" borderId="24" xfId="0" applyFont="1" applyFill="1" applyBorder="1" applyAlignment="1" applyProtection="1">
      <alignment horizontal="centerContinuous" vertical="center"/>
    </xf>
    <xf numFmtId="0" fontId="18" fillId="9" borderId="21" xfId="0" applyFont="1" applyFill="1" applyBorder="1" applyAlignment="1" applyProtection="1">
      <alignment horizontal="centerContinuous" vertical="center"/>
    </xf>
    <xf numFmtId="0" fontId="15" fillId="9" borderId="21" xfId="0" applyFont="1" applyFill="1" applyBorder="1" applyAlignment="1" applyProtection="1">
      <alignment horizontal="centerContinuous" vertical="center"/>
    </xf>
    <xf numFmtId="0" fontId="0" fillId="13" borderId="21" xfId="0" applyFill="1" applyBorder="1" applyProtection="1"/>
    <xf numFmtId="0" fontId="5" fillId="6" borderId="0" xfId="0" applyFont="1" applyFill="1" applyProtection="1"/>
    <xf numFmtId="0" fontId="5" fillId="11" borderId="0" xfId="0" applyFont="1" applyFill="1" applyProtection="1"/>
    <xf numFmtId="0" fontId="5" fillId="11" borderId="0" xfId="0" applyFont="1" applyFill="1" applyAlignment="1" applyProtection="1">
      <alignment horizontal="center"/>
    </xf>
    <xf numFmtId="0" fontId="5" fillId="6" borderId="0" xfId="0" applyFont="1" applyFill="1" applyAlignment="1" applyProtection="1">
      <alignment vertical="center"/>
    </xf>
    <xf numFmtId="49" fontId="23" fillId="2" borderId="0" xfId="0" applyNumberFormat="1" applyFont="1" applyFill="1" applyAlignment="1" applyProtection="1">
      <alignment horizontal="left" vertical="center"/>
    </xf>
    <xf numFmtId="49" fontId="23" fillId="2" borderId="0" xfId="0" applyNumberFormat="1" applyFont="1" applyFill="1" applyAlignment="1" applyProtection="1">
      <alignment horizontal="left" vertical="center" indent="5"/>
    </xf>
    <xf numFmtId="0" fontId="7" fillId="2" borderId="0" xfId="0" applyFont="1" applyFill="1" applyAlignment="1" applyProtection="1">
      <alignment horizontal="left" vertical="center" indent="27"/>
    </xf>
    <xf numFmtId="0" fontId="5" fillId="11" borderId="0" xfId="0" quotePrefix="1" applyFont="1" applyFill="1" applyProtection="1"/>
    <xf numFmtId="49" fontId="24" fillId="4" borderId="0" xfId="0" applyNumberFormat="1" applyFont="1" applyFill="1" applyAlignment="1" applyProtection="1">
      <alignment horizontal="left" vertical="center"/>
    </xf>
    <xf numFmtId="49" fontId="24" fillId="4" borderId="0" xfId="0" applyNumberFormat="1" applyFont="1" applyFill="1" applyAlignment="1" applyProtection="1">
      <alignment horizontal="left" vertical="center" indent="5"/>
    </xf>
    <xf numFmtId="0" fontId="10" fillId="4" borderId="0" xfId="0" applyFont="1" applyFill="1" applyAlignment="1" applyProtection="1">
      <alignment horizontal="left" vertical="center" indent="31"/>
    </xf>
    <xf numFmtId="0" fontId="5" fillId="16" borderId="0" xfId="0" applyFont="1" applyFill="1" applyProtection="1"/>
    <xf numFmtId="0" fontId="5" fillId="16" borderId="0" xfId="0" quotePrefix="1" applyFont="1" applyFill="1" applyProtection="1"/>
    <xf numFmtId="0" fontId="5" fillId="0" borderId="1" xfId="0" applyFont="1" applyFill="1" applyBorder="1" applyProtection="1"/>
    <xf numFmtId="0" fontId="5" fillId="0" borderId="2" xfId="0" applyFont="1" applyFill="1" applyBorder="1" applyProtection="1"/>
    <xf numFmtId="0" fontId="5" fillId="0" borderId="3" xfId="0" applyFont="1" applyFill="1" applyBorder="1" applyProtection="1"/>
    <xf numFmtId="0" fontId="5" fillId="0" borderId="4" xfId="0" applyFont="1" applyFill="1" applyBorder="1" applyProtection="1"/>
    <xf numFmtId="0" fontId="25" fillId="9" borderId="10" xfId="0" applyFont="1" applyFill="1" applyBorder="1" applyAlignment="1" applyProtection="1">
      <alignment horizontal="centerContinuous" vertical="center"/>
    </xf>
    <xf numFmtId="0" fontId="25" fillId="9" borderId="11" xfId="0" applyFont="1" applyFill="1" applyBorder="1" applyAlignment="1" applyProtection="1">
      <alignment horizontal="centerContinuous" vertical="center"/>
    </xf>
    <xf numFmtId="0" fontId="25" fillId="9" borderId="12" xfId="0" applyFont="1" applyFill="1" applyBorder="1" applyAlignment="1" applyProtection="1">
      <alignment horizontal="centerContinuous" vertical="center"/>
    </xf>
    <xf numFmtId="0" fontId="26" fillId="0" borderId="0" xfId="0" applyFont="1" applyFill="1" applyBorder="1" applyAlignment="1" applyProtection="1">
      <alignment horizontal="center"/>
    </xf>
    <xf numFmtId="0" fontId="5" fillId="0" borderId="5" xfId="0" applyFont="1" applyFill="1" applyBorder="1" applyProtection="1"/>
    <xf numFmtId="0" fontId="22" fillId="9" borderId="37" xfId="0" applyFont="1" applyFill="1" applyBorder="1" applyAlignment="1" applyProtection="1">
      <alignment horizontal="centerContinuous"/>
    </xf>
    <xf numFmtId="0" fontId="21" fillId="9" borderId="38" xfId="0" applyFont="1" applyFill="1" applyBorder="1" applyAlignment="1" applyProtection="1">
      <alignment horizontal="centerContinuous"/>
    </xf>
    <xf numFmtId="0" fontId="21" fillId="9" borderId="39" xfId="0" applyFont="1" applyFill="1" applyBorder="1" applyAlignment="1" applyProtection="1">
      <alignment horizontal="centerContinuous"/>
    </xf>
    <xf numFmtId="0" fontId="5" fillId="15" borderId="37" xfId="0" applyFont="1" applyFill="1" applyBorder="1" applyAlignment="1" applyProtection="1">
      <alignment horizontal="centerContinuous"/>
    </xf>
    <xf numFmtId="0" fontId="5" fillId="15" borderId="38" xfId="0" applyFont="1" applyFill="1" applyBorder="1" applyAlignment="1" applyProtection="1">
      <alignment horizontal="centerContinuous"/>
    </xf>
    <xf numFmtId="0" fontId="5" fillId="15" borderId="39" xfId="0" applyFont="1" applyFill="1" applyBorder="1" applyAlignment="1" applyProtection="1">
      <alignment horizontal="centerContinuous"/>
    </xf>
    <xf numFmtId="0" fontId="5" fillId="15" borderId="21" xfId="0" applyFont="1" applyFill="1" applyBorder="1" applyAlignment="1" applyProtection="1">
      <alignment horizontal="centerContinuous"/>
    </xf>
    <xf numFmtId="0" fontId="5" fillId="15" borderId="21" xfId="0" applyFont="1" applyFill="1" applyBorder="1" applyAlignment="1" applyProtection="1">
      <alignment horizontal="center"/>
    </xf>
    <xf numFmtId="0" fontId="27" fillId="8" borderId="13" xfId="0" applyFont="1" applyFill="1" applyBorder="1" applyAlignment="1" applyProtection="1">
      <alignment horizontal="center" vertical="center"/>
    </xf>
    <xf numFmtId="0" fontId="27" fillId="8" borderId="9" xfId="0" applyFont="1" applyFill="1" applyBorder="1" applyAlignment="1" applyProtection="1">
      <alignment horizontal="center" vertical="center"/>
    </xf>
    <xf numFmtId="0" fontId="27" fillId="8" borderId="14" xfId="0" applyFont="1" applyFill="1" applyBorder="1" applyAlignment="1" applyProtection="1">
      <alignment horizontal="center" vertical="center"/>
    </xf>
    <xf numFmtId="0" fontId="28" fillId="0" borderId="0" xfId="0" applyFont="1" applyFill="1" applyProtection="1"/>
    <xf numFmtId="0" fontId="28" fillId="0" borderId="0" xfId="0" applyFont="1" applyFill="1" applyBorder="1" applyAlignment="1" applyProtection="1">
      <alignment horizontal="center"/>
    </xf>
    <xf numFmtId="164" fontId="28" fillId="0" borderId="0" xfId="0" applyNumberFormat="1" applyFont="1" applyFill="1" applyBorder="1" applyAlignment="1" applyProtection="1">
      <alignment horizontal="center"/>
    </xf>
    <xf numFmtId="0" fontId="21" fillId="15" borderId="52" xfId="0" applyFont="1" applyFill="1" applyBorder="1" applyAlignment="1" applyProtection="1">
      <alignment horizontal="center"/>
    </xf>
    <xf numFmtId="0" fontId="21" fillId="15" borderId="21" xfId="0" applyFont="1" applyFill="1" applyBorder="1" applyAlignment="1" applyProtection="1">
      <alignment horizontal="center"/>
    </xf>
    <xf numFmtId="0" fontId="5" fillId="15" borderId="21" xfId="0" quotePrefix="1" applyFont="1" applyFill="1" applyBorder="1" applyAlignment="1" applyProtection="1">
      <alignment horizontal="center"/>
    </xf>
    <xf numFmtId="0" fontId="28" fillId="12" borderId="13" xfId="0" applyFont="1" applyFill="1" applyBorder="1" applyAlignment="1" applyProtection="1">
      <alignment horizontal="center" vertical="center"/>
      <protection locked="0"/>
    </xf>
    <xf numFmtId="0" fontId="5" fillId="11" borderId="21" xfId="0" applyFont="1" applyFill="1" applyBorder="1" applyProtection="1"/>
    <xf numFmtId="0" fontId="28" fillId="12" borderId="15" xfId="0" applyFont="1" applyFill="1" applyBorder="1" applyAlignment="1" applyProtection="1">
      <alignment horizontal="center" vertical="center"/>
      <protection locked="0"/>
    </xf>
    <xf numFmtId="0" fontId="28" fillId="0" borderId="0" xfId="0" applyFont="1" applyFill="1" applyBorder="1" applyAlignment="1" applyProtection="1">
      <alignment horizontal="center" vertical="center"/>
    </xf>
    <xf numFmtId="0" fontId="25" fillId="10" borderId="10" xfId="0" applyFont="1" applyFill="1" applyBorder="1" applyAlignment="1" applyProtection="1">
      <alignment horizontal="centerContinuous" vertical="center"/>
    </xf>
    <xf numFmtId="0" fontId="25" fillId="10" borderId="11" xfId="0" applyFont="1" applyFill="1" applyBorder="1" applyAlignment="1" applyProtection="1">
      <alignment horizontal="centerContinuous" vertical="center"/>
    </xf>
    <xf numFmtId="0" fontId="25" fillId="10" borderId="12" xfId="0" applyFont="1" applyFill="1" applyBorder="1" applyAlignment="1" applyProtection="1">
      <alignment horizontal="centerContinuous" vertical="center"/>
    </xf>
    <xf numFmtId="0" fontId="5" fillId="17" borderId="21" xfId="0" applyFont="1" applyFill="1" applyBorder="1" applyAlignment="1" applyProtection="1">
      <alignment horizontal="centerContinuous"/>
    </xf>
    <xf numFmtId="0" fontId="28" fillId="0" borderId="0" xfId="0" applyFont="1" applyFill="1" applyBorder="1" applyAlignment="1" applyProtection="1">
      <alignment shrinkToFit="1"/>
    </xf>
    <xf numFmtId="0" fontId="30" fillId="0" borderId="0" xfId="1" applyFont="1" applyFill="1" applyBorder="1" applyAlignment="1" applyProtection="1">
      <alignment horizontal="center" vertical="center"/>
    </xf>
    <xf numFmtId="0" fontId="31" fillId="18" borderId="10" xfId="0" applyFont="1" applyFill="1" applyBorder="1" applyAlignment="1" applyProtection="1">
      <alignment horizontal="center" vertical="center"/>
    </xf>
    <xf numFmtId="0" fontId="31" fillId="18" borderId="11" xfId="0" applyFont="1" applyFill="1" applyBorder="1" applyAlignment="1" applyProtection="1">
      <alignment horizontal="center" vertical="center" shrinkToFit="1"/>
    </xf>
    <xf numFmtId="0" fontId="31" fillId="18" borderId="12" xfId="1" applyFont="1" applyFill="1" applyBorder="1" applyAlignment="1" applyProtection="1">
      <alignment horizontal="center" vertical="center"/>
    </xf>
    <xf numFmtId="0" fontId="5" fillId="0" borderId="0" xfId="0" applyFont="1" applyFill="1" applyProtection="1"/>
    <xf numFmtId="0" fontId="5" fillId="15" borderId="21" xfId="0" applyFont="1" applyFill="1" applyBorder="1" applyProtection="1"/>
    <xf numFmtId="0" fontId="31" fillId="17" borderId="10" xfId="0" applyFont="1" applyFill="1" applyBorder="1" applyAlignment="1" applyProtection="1">
      <alignment horizontal="center" vertical="center"/>
    </xf>
    <xf numFmtId="0" fontId="31" fillId="17" borderId="11" xfId="0" applyFont="1" applyFill="1" applyBorder="1" applyAlignment="1" applyProtection="1">
      <alignment horizontal="center" vertical="center"/>
    </xf>
    <xf numFmtId="164" fontId="31" fillId="17" borderId="12" xfId="0" applyNumberFormat="1" applyFont="1" applyFill="1" applyBorder="1" applyAlignment="1" applyProtection="1">
      <alignment horizontal="center" vertical="center"/>
    </xf>
    <xf numFmtId="0" fontId="5" fillId="0" borderId="6" xfId="0" applyFont="1" applyFill="1" applyBorder="1" applyProtection="1"/>
    <xf numFmtId="0" fontId="5" fillId="0" borderId="7" xfId="0" applyFont="1" applyFill="1" applyBorder="1" applyProtection="1"/>
    <xf numFmtId="0" fontId="5" fillId="0" borderId="8" xfId="0" applyFont="1" applyFill="1" applyBorder="1" applyProtection="1"/>
    <xf numFmtId="0" fontId="5" fillId="5" borderId="0" xfId="0" applyFont="1" applyFill="1" applyProtection="1"/>
    <xf numFmtId="0" fontId="5" fillId="5" borderId="0" xfId="0" applyFont="1" applyFill="1" applyAlignment="1" applyProtection="1">
      <alignment horizontal="center"/>
    </xf>
    <xf numFmtId="0" fontId="28" fillId="0" borderId="1" xfId="0" applyFont="1" applyFill="1" applyBorder="1" applyProtection="1"/>
    <xf numFmtId="0" fontId="28" fillId="0" borderId="2" xfId="0" applyFont="1" applyFill="1" applyBorder="1" applyProtection="1"/>
    <xf numFmtId="0" fontId="28" fillId="0" borderId="3" xfId="0" applyFont="1" applyFill="1" applyBorder="1" applyProtection="1"/>
    <xf numFmtId="0" fontId="28" fillId="0" borderId="4" xfId="0" applyFont="1" applyFill="1" applyBorder="1" applyProtection="1"/>
    <xf numFmtId="0" fontId="28" fillId="0" borderId="5" xfId="0" applyFont="1" applyFill="1" applyBorder="1" applyProtection="1"/>
    <xf numFmtId="0" fontId="28" fillId="0" borderId="11" xfId="0" applyFont="1" applyFill="1" applyBorder="1" applyAlignment="1" applyProtection="1">
      <alignment horizontal="center"/>
      <protection locked="0"/>
    </xf>
    <xf numFmtId="164" fontId="28" fillId="0" borderId="11" xfId="0" applyNumberFormat="1" applyFont="1" applyFill="1" applyBorder="1" applyAlignment="1" applyProtection="1">
      <alignment horizontal="center"/>
      <protection locked="0"/>
    </xf>
    <xf numFmtId="0" fontId="28" fillId="0" borderId="12" xfId="0" applyFont="1" applyFill="1" applyBorder="1" applyAlignment="1" applyProtection="1">
      <alignment horizontal="center"/>
      <protection locked="0"/>
    </xf>
    <xf numFmtId="0" fontId="28" fillId="0" borderId="9" xfId="0" applyFont="1" applyBorder="1" applyAlignment="1" applyProtection="1">
      <alignment shrinkToFit="1"/>
      <protection locked="0"/>
    </xf>
    <xf numFmtId="0" fontId="28" fillId="0" borderId="9" xfId="0" applyFont="1" applyFill="1" applyBorder="1" applyAlignment="1" applyProtection="1">
      <alignment horizontal="center"/>
      <protection locked="0"/>
    </xf>
    <xf numFmtId="164" fontId="28" fillId="0" borderId="9" xfId="0" applyNumberFormat="1" applyFont="1" applyFill="1" applyBorder="1" applyAlignment="1" applyProtection="1">
      <alignment horizontal="center"/>
      <protection locked="0"/>
    </xf>
    <xf numFmtId="0" fontId="28" fillId="0" borderId="14" xfId="0" applyFont="1" applyFill="1" applyBorder="1" applyAlignment="1" applyProtection="1">
      <alignment horizontal="center"/>
      <protection locked="0"/>
    </xf>
    <xf numFmtId="0" fontId="28" fillId="0" borderId="6" xfId="0" applyFont="1" applyFill="1" applyBorder="1" applyProtection="1"/>
    <xf numFmtId="0" fontId="28" fillId="0" borderId="7" xfId="0" applyFont="1" applyFill="1" applyBorder="1" applyProtection="1"/>
    <xf numFmtId="0" fontId="28" fillId="0" borderId="8" xfId="0" applyFont="1" applyFill="1" applyBorder="1" applyProtection="1"/>
    <xf numFmtId="0" fontId="34" fillId="7" borderId="18" xfId="0" applyFont="1" applyFill="1" applyBorder="1" applyAlignment="1" applyProtection="1">
      <alignment horizontal="center"/>
    </xf>
    <xf numFmtId="0" fontId="29" fillId="8" borderId="22" xfId="0" applyFont="1" applyFill="1" applyBorder="1" applyAlignment="1" applyProtection="1">
      <alignment horizontal="right"/>
    </xf>
    <xf numFmtId="0" fontId="29" fillId="8" borderId="25" xfId="0" applyFont="1" applyFill="1" applyBorder="1" applyAlignment="1" applyProtection="1">
      <alignment horizontal="right"/>
    </xf>
    <xf numFmtId="0" fontId="35" fillId="6" borderId="32" xfId="0" applyFont="1" applyFill="1" applyBorder="1" applyAlignment="1" applyProtection="1">
      <alignment horizontal="centerContinuous"/>
    </xf>
    <xf numFmtId="0" fontId="29" fillId="8" borderId="25" xfId="0" applyFont="1" applyFill="1" applyBorder="1" applyAlignment="1" applyProtection="1">
      <alignment horizontal="right" vertical="center"/>
    </xf>
    <xf numFmtId="0" fontId="35" fillId="6" borderId="32" xfId="0" applyFont="1" applyFill="1" applyBorder="1" applyAlignment="1" applyProtection="1">
      <alignment horizontal="centerContinuous" vertical="center"/>
    </xf>
    <xf numFmtId="14" fontId="35" fillId="6" borderId="32" xfId="0" applyNumberFormat="1" applyFont="1" applyFill="1" applyBorder="1" applyAlignment="1" applyProtection="1">
      <alignment horizontal="centerContinuous"/>
    </xf>
    <xf numFmtId="0" fontId="29" fillId="8" borderId="28" xfId="0" applyFont="1" applyFill="1" applyBorder="1" applyAlignment="1" applyProtection="1">
      <alignment horizontal="right"/>
    </xf>
    <xf numFmtId="0" fontId="35" fillId="6" borderId="33" xfId="0" applyFont="1" applyFill="1" applyBorder="1" applyAlignment="1" applyProtection="1">
      <alignment horizontal="centerContinuous"/>
    </xf>
    <xf numFmtId="0" fontId="36" fillId="8" borderId="25" xfId="0" applyFont="1" applyFill="1" applyBorder="1" applyAlignment="1" applyProtection="1">
      <alignment horizontal="left" vertical="center"/>
    </xf>
    <xf numFmtId="0" fontId="37" fillId="0" borderId="26" xfId="0" applyFont="1" applyFill="1" applyBorder="1" applyAlignment="1" applyProtection="1">
      <alignment horizontal="center" vertical="center" shrinkToFit="1"/>
      <protection locked="0"/>
    </xf>
    <xf numFmtId="0" fontId="37" fillId="0" borderId="27" xfId="0" applyFont="1" applyFill="1" applyBorder="1" applyAlignment="1" applyProtection="1">
      <alignment horizontal="center" vertical="center" shrinkToFit="1"/>
      <protection locked="0"/>
    </xf>
    <xf numFmtId="0" fontId="36" fillId="8" borderId="28" xfId="0" applyFont="1" applyFill="1" applyBorder="1" applyAlignment="1" applyProtection="1">
      <alignment horizontal="left" vertical="center"/>
    </xf>
    <xf numFmtId="0" fontId="37" fillId="0" borderId="29" xfId="0" applyFont="1" applyFill="1" applyBorder="1" applyAlignment="1" applyProtection="1">
      <alignment horizontal="center" vertical="center" shrinkToFit="1"/>
      <protection locked="0"/>
    </xf>
    <xf numFmtId="0" fontId="37" fillId="0" borderId="30" xfId="0" applyFont="1" applyFill="1" applyBorder="1" applyAlignment="1" applyProtection="1">
      <alignment horizontal="center" vertical="center" shrinkToFit="1"/>
      <protection locked="0"/>
    </xf>
    <xf numFmtId="0" fontId="38" fillId="0" borderId="46" xfId="0" applyFont="1" applyFill="1" applyBorder="1" applyAlignment="1" applyProtection="1">
      <alignment horizontal="centerContinuous" vertical="center"/>
    </xf>
    <xf numFmtId="0" fontId="25" fillId="10" borderId="37" xfId="0" applyFont="1" applyFill="1" applyBorder="1" applyAlignment="1" applyProtection="1">
      <alignment horizontal="centerContinuous" vertical="center"/>
    </xf>
    <xf numFmtId="0" fontId="39" fillId="10" borderId="38" xfId="0" applyFont="1" applyFill="1" applyBorder="1" applyAlignment="1" applyProtection="1">
      <alignment horizontal="centerContinuous" shrinkToFit="1"/>
    </xf>
    <xf numFmtId="0" fontId="40" fillId="10" borderId="38" xfId="1" applyFont="1" applyFill="1" applyBorder="1" applyAlignment="1" applyProtection="1">
      <alignment horizontal="centerContinuous" vertical="center"/>
    </xf>
    <xf numFmtId="0" fontId="39" fillId="10" borderId="39" xfId="0" applyFont="1" applyFill="1" applyBorder="1" applyAlignment="1" applyProtection="1">
      <alignment horizontal="centerContinuous"/>
    </xf>
    <xf numFmtId="0" fontId="25" fillId="10" borderId="38" xfId="0" applyFont="1" applyFill="1" applyBorder="1" applyAlignment="1" applyProtection="1">
      <alignment horizontal="centerContinuous" shrinkToFit="1"/>
    </xf>
    <xf numFmtId="0" fontId="25" fillId="10" borderId="39" xfId="0" applyFont="1" applyFill="1" applyBorder="1" applyAlignment="1" applyProtection="1">
      <alignment horizontal="centerContinuous" shrinkToFit="1"/>
    </xf>
    <xf numFmtId="0" fontId="25" fillId="10" borderId="37" xfId="0" applyFont="1" applyFill="1" applyBorder="1" applyAlignment="1" applyProtection="1">
      <alignment horizontal="centerContinuous" shrinkToFit="1"/>
    </xf>
    <xf numFmtId="0" fontId="41" fillId="10" borderId="38" xfId="1" applyFont="1" applyFill="1" applyBorder="1" applyAlignment="1" applyProtection="1">
      <alignment horizontal="centerContinuous" vertical="center"/>
    </xf>
    <xf numFmtId="0" fontId="25" fillId="10" borderId="39" xfId="0" applyFont="1" applyFill="1" applyBorder="1" applyAlignment="1" applyProtection="1">
      <alignment horizontal="centerContinuous"/>
    </xf>
    <xf numFmtId="0" fontId="28" fillId="0" borderId="1" xfId="0" applyFont="1" applyFill="1" applyBorder="1" applyAlignment="1" applyProtection="1">
      <alignment horizontal="center" vertical="center"/>
      <protection locked="0"/>
    </xf>
    <xf numFmtId="0" fontId="28" fillId="0" borderId="2" xfId="0" applyFont="1" applyFill="1" applyBorder="1" applyAlignment="1" applyProtection="1">
      <alignment shrinkToFit="1"/>
      <protection locked="0"/>
    </xf>
    <xf numFmtId="0" fontId="28" fillId="0" borderId="3" xfId="0" applyFont="1" applyFill="1" applyBorder="1" applyAlignment="1" applyProtection="1">
      <alignment shrinkToFit="1"/>
      <protection locked="0"/>
    </xf>
    <xf numFmtId="0" fontId="28" fillId="0" borderId="1" xfId="0" applyFont="1" applyFill="1" applyBorder="1" applyAlignment="1" applyProtection="1">
      <alignment shrinkToFit="1"/>
      <protection locked="0"/>
    </xf>
    <xf numFmtId="0" fontId="30" fillId="0" borderId="2" xfId="1" applyFont="1" applyFill="1" applyBorder="1" applyAlignment="1" applyProtection="1">
      <alignment horizontal="center" vertical="center"/>
      <protection locked="0"/>
    </xf>
    <xf numFmtId="0" fontId="28" fillId="0" borderId="3" xfId="0" applyFont="1" applyFill="1" applyBorder="1" applyAlignment="1" applyProtection="1">
      <alignment horizontal="center"/>
      <protection locked="0"/>
    </xf>
    <xf numFmtId="0" fontId="28" fillId="0" borderId="4" xfId="0" applyFont="1" applyFill="1" applyBorder="1" applyAlignment="1" applyProtection="1">
      <alignment horizontal="center" vertical="center"/>
      <protection locked="0"/>
    </xf>
    <xf numFmtId="0" fontId="28" fillId="0" borderId="0" xfId="0" applyFont="1" applyFill="1" applyBorder="1" applyAlignment="1" applyProtection="1">
      <alignment shrinkToFit="1"/>
      <protection locked="0"/>
    </xf>
    <xf numFmtId="0" fontId="28" fillId="0" borderId="5" xfId="0" applyFont="1" applyFill="1" applyBorder="1" applyAlignment="1" applyProtection="1">
      <alignment shrinkToFit="1"/>
      <protection locked="0"/>
    </xf>
    <xf numFmtId="0" fontId="28" fillId="0" borderId="4" xfId="0" applyFont="1" applyFill="1" applyBorder="1" applyAlignment="1" applyProtection="1">
      <alignment shrinkToFit="1"/>
      <protection locked="0"/>
    </xf>
    <xf numFmtId="0" fontId="30" fillId="0" borderId="0" xfId="1" applyFont="1" applyFill="1" applyBorder="1" applyAlignment="1" applyProtection="1">
      <alignment horizontal="center" vertical="center"/>
      <protection locked="0"/>
    </xf>
    <xf numFmtId="0" fontId="28" fillId="0" borderId="5" xfId="0" applyFont="1" applyFill="1" applyBorder="1" applyAlignment="1" applyProtection="1">
      <alignment horizontal="center"/>
      <protection locked="0"/>
    </xf>
    <xf numFmtId="0" fontId="28" fillId="0" borderId="6" xfId="0" applyFont="1" applyFill="1" applyBorder="1" applyAlignment="1" applyProtection="1">
      <alignment horizontal="center" vertical="center"/>
      <protection locked="0"/>
    </xf>
    <xf numFmtId="0" fontId="28" fillId="0" borderId="7" xfId="0" applyFont="1" applyFill="1" applyBorder="1" applyAlignment="1" applyProtection="1">
      <alignment shrinkToFit="1"/>
      <protection locked="0"/>
    </xf>
    <xf numFmtId="0" fontId="28" fillId="0" borderId="8" xfId="0" applyFont="1" applyFill="1" applyBorder="1" applyAlignment="1" applyProtection="1">
      <alignment shrinkToFit="1"/>
      <protection locked="0"/>
    </xf>
    <xf numFmtId="0" fontId="28" fillId="0" borderId="6" xfId="0" applyFont="1" applyFill="1" applyBorder="1" applyAlignment="1" applyProtection="1">
      <alignment shrinkToFit="1"/>
      <protection locked="0"/>
    </xf>
    <xf numFmtId="0" fontId="30" fillId="0" borderId="7" xfId="1" applyFont="1" applyFill="1" applyBorder="1" applyAlignment="1" applyProtection="1">
      <alignment horizontal="center" vertical="center"/>
      <protection locked="0"/>
    </xf>
    <xf numFmtId="0" fontId="28" fillId="0" borderId="8" xfId="0" applyFont="1" applyFill="1" applyBorder="1" applyAlignment="1" applyProtection="1">
      <alignment horizontal="center"/>
      <protection locked="0"/>
    </xf>
    <xf numFmtId="0" fontId="31" fillId="0" borderId="37" xfId="0" applyFont="1" applyFill="1" applyBorder="1" applyAlignment="1" applyProtection="1">
      <alignment horizontal="centerContinuous" vertical="center"/>
    </xf>
    <xf numFmtId="0" fontId="42" fillId="10" borderId="22" xfId="0" applyFont="1" applyFill="1" applyBorder="1" applyAlignment="1" applyProtection="1">
      <alignment horizontal="center" vertical="center"/>
    </xf>
    <xf numFmtId="0" fontId="43" fillId="10" borderId="22" xfId="0" applyFont="1" applyFill="1" applyBorder="1" applyAlignment="1" applyProtection="1">
      <alignment horizontal="center" vertical="center"/>
    </xf>
    <xf numFmtId="0" fontId="4" fillId="14" borderId="0" xfId="2" applyFont="1" applyFill="1" applyAlignment="1">
      <alignment vertical="center"/>
    </xf>
    <xf numFmtId="0" fontId="4" fillId="14" borderId="0" xfId="2" applyFill="1"/>
    <xf numFmtId="0" fontId="44" fillId="14" borderId="0" xfId="2" applyFont="1" applyFill="1" applyAlignment="1">
      <alignment vertical="center"/>
    </xf>
    <xf numFmtId="0" fontId="19" fillId="4" borderId="37" xfId="2" applyFont="1" applyFill="1" applyBorder="1" applyAlignment="1">
      <alignment horizontal="left" vertical="center" indent="1"/>
    </xf>
    <xf numFmtId="0" fontId="21" fillId="4" borderId="38" xfId="2" applyFont="1" applyFill="1" applyBorder="1" applyAlignment="1">
      <alignment vertical="center"/>
    </xf>
    <xf numFmtId="0" fontId="21" fillId="4" borderId="39" xfId="2" applyFont="1" applyFill="1" applyBorder="1" applyAlignment="1">
      <alignment vertical="center"/>
    </xf>
    <xf numFmtId="0" fontId="21" fillId="14" borderId="0" xfId="2" applyFont="1" applyFill="1" applyAlignment="1">
      <alignment vertical="center"/>
    </xf>
    <xf numFmtId="0" fontId="4" fillId="0" borderId="1" xfId="2" applyFill="1" applyBorder="1" applyAlignment="1">
      <alignment horizontal="left" vertical="center" indent="1"/>
    </xf>
    <xf numFmtId="0" fontId="4" fillId="0" borderId="2" xfId="2" applyFill="1" applyBorder="1" applyAlignment="1">
      <alignment horizontal="left" vertical="center" indent="1"/>
    </xf>
    <xf numFmtId="0" fontId="4" fillId="0" borderId="3" xfId="2" applyFill="1" applyBorder="1" applyAlignment="1">
      <alignment horizontal="left" vertical="center" indent="1"/>
    </xf>
    <xf numFmtId="0" fontId="4" fillId="14" borderId="0" xfId="2" applyFill="1" applyAlignment="1">
      <alignment vertical="center"/>
    </xf>
    <xf numFmtId="0" fontId="46" fillId="14" borderId="0" xfId="3" applyFont="1" applyFill="1" applyAlignment="1" applyProtection="1">
      <alignment vertical="center"/>
      <protection locked="0"/>
    </xf>
    <xf numFmtId="0" fontId="47" fillId="14" borderId="0" xfId="3" applyFont="1" applyFill="1" applyAlignment="1" applyProtection="1">
      <alignment vertical="center"/>
      <protection locked="0"/>
    </xf>
    <xf numFmtId="0" fontId="4" fillId="0" borderId="4" xfId="2" applyFill="1" applyBorder="1" applyAlignment="1">
      <alignment horizontal="left" indent="1"/>
    </xf>
    <xf numFmtId="0" fontId="4" fillId="0" borderId="0" xfId="2" applyFill="1" applyBorder="1" applyAlignment="1">
      <alignment horizontal="left" indent="1"/>
    </xf>
    <xf numFmtId="0" fontId="4" fillId="0" borderId="5" xfId="2" applyFill="1" applyBorder="1" applyAlignment="1">
      <alignment horizontal="left" indent="1"/>
    </xf>
    <xf numFmtId="0" fontId="48" fillId="14" borderId="0" xfId="3" applyFont="1" applyFill="1" applyAlignment="1" applyProtection="1">
      <alignment vertical="center"/>
      <protection locked="0"/>
    </xf>
    <xf numFmtId="0" fontId="17" fillId="0" borderId="4" xfId="2" applyFont="1" applyFill="1" applyBorder="1" applyAlignment="1">
      <alignment horizontal="left" indent="1"/>
    </xf>
    <xf numFmtId="0" fontId="4" fillId="0" borderId="6" xfId="2" applyFill="1" applyBorder="1" applyAlignment="1">
      <alignment horizontal="left" indent="1"/>
    </xf>
    <xf numFmtId="0" fontId="4" fillId="0" borderId="7" xfId="2" applyFill="1" applyBorder="1" applyAlignment="1">
      <alignment horizontal="left" indent="1"/>
    </xf>
    <xf numFmtId="0" fontId="4" fillId="0" borderId="8" xfId="2" applyFill="1" applyBorder="1" applyAlignment="1">
      <alignment horizontal="left" indent="1"/>
    </xf>
    <xf numFmtId="0" fontId="29" fillId="14" borderId="14" xfId="0" applyFont="1" applyFill="1" applyBorder="1" applyAlignment="1" applyProtection="1">
      <alignment horizontal="center" vertical="center"/>
    </xf>
    <xf numFmtId="0" fontId="29" fillId="14" borderId="17" xfId="0" applyFont="1" applyFill="1" applyBorder="1" applyAlignment="1" applyProtection="1">
      <alignment horizontal="center" vertical="center"/>
    </xf>
    <xf numFmtId="9" fontId="29" fillId="12" borderId="9" xfId="0" applyNumberFormat="1" applyFont="1" applyFill="1" applyBorder="1" applyAlignment="1" applyProtection="1">
      <alignment horizontal="center" vertical="center"/>
      <protection locked="0"/>
    </xf>
    <xf numFmtId="9" fontId="29" fillId="12" borderId="16" xfId="0" applyNumberFormat="1" applyFont="1" applyFill="1" applyBorder="1" applyAlignment="1" applyProtection="1">
      <alignment horizontal="center" vertical="center"/>
      <protection locked="0"/>
    </xf>
    <xf numFmtId="0" fontId="29" fillId="14" borderId="13" xfId="0" applyFont="1" applyFill="1" applyBorder="1" applyAlignment="1" applyProtection="1">
      <alignment horizontal="center" vertical="center"/>
    </xf>
    <xf numFmtId="0" fontId="29" fillId="14" borderId="15" xfId="0" applyFont="1" applyFill="1" applyBorder="1" applyAlignment="1" applyProtection="1">
      <alignment horizontal="center" vertical="center"/>
    </xf>
    <xf numFmtId="0" fontId="29" fillId="14" borderId="9" xfId="0" applyFont="1" applyFill="1" applyBorder="1" applyAlignment="1" applyProtection="1">
      <alignment horizontal="left" vertical="center"/>
    </xf>
    <xf numFmtId="0" fontId="29" fillId="14" borderId="16" xfId="0" applyFont="1" applyFill="1" applyBorder="1" applyAlignment="1" applyProtection="1">
      <alignment horizontal="left" vertical="center"/>
    </xf>
    <xf numFmtId="0" fontId="3" fillId="11" borderId="21" xfId="0" quotePrefix="1" applyFont="1" applyFill="1" applyBorder="1" applyProtection="1"/>
    <xf numFmtId="0" fontId="2" fillId="11" borderId="0" xfId="0" applyFont="1" applyFill="1" applyProtection="1"/>
    <xf numFmtId="0" fontId="2" fillId="6" borderId="0" xfId="0" applyFont="1" applyFill="1" applyProtection="1"/>
    <xf numFmtId="0" fontId="28" fillId="0" borderId="50" xfId="0" applyFont="1" applyBorder="1" applyAlignment="1" applyProtection="1">
      <alignment shrinkToFit="1"/>
      <protection locked="0"/>
    </xf>
    <xf numFmtId="0" fontId="28" fillId="0" borderId="50" xfId="0" applyFont="1" applyFill="1" applyBorder="1" applyAlignment="1" applyProtection="1">
      <alignment horizontal="center"/>
      <protection locked="0"/>
    </xf>
    <xf numFmtId="164" fontId="28" fillId="0" borderId="50" xfId="0" applyNumberFormat="1" applyFont="1" applyFill="1" applyBorder="1" applyAlignment="1" applyProtection="1">
      <alignment horizontal="center"/>
      <protection locked="0"/>
    </xf>
    <xf numFmtId="0" fontId="28" fillId="0" borderId="51" xfId="0" applyFont="1" applyFill="1" applyBorder="1" applyAlignment="1" applyProtection="1">
      <alignment horizontal="center"/>
      <protection locked="0"/>
    </xf>
    <xf numFmtId="0" fontId="33" fillId="21" borderId="57" xfId="1" applyFont="1" applyFill="1" applyBorder="1" applyAlignment="1" applyProtection="1">
      <alignment horizontal="center" vertical="center"/>
    </xf>
    <xf numFmtId="0" fontId="28" fillId="21" borderId="53" xfId="0" applyFont="1" applyFill="1" applyBorder="1" applyAlignment="1" applyProtection="1">
      <alignment horizontal="center" vertical="center"/>
    </xf>
    <xf numFmtId="0" fontId="28" fillId="21" borderId="54" xfId="0" applyFont="1" applyFill="1" applyBorder="1" applyAlignment="1" applyProtection="1">
      <alignment shrinkToFit="1"/>
    </xf>
    <xf numFmtId="0" fontId="28" fillId="21" borderId="54" xfId="0" applyFont="1" applyFill="1" applyBorder="1" applyAlignment="1" applyProtection="1">
      <alignment horizontal="center"/>
    </xf>
    <xf numFmtId="164" fontId="28" fillId="21" borderId="54" xfId="0" applyNumberFormat="1" applyFont="1" applyFill="1" applyBorder="1" applyAlignment="1" applyProtection="1">
      <alignment horizontal="center"/>
    </xf>
    <xf numFmtId="0" fontId="28" fillId="21" borderId="55" xfId="0" applyFont="1" applyFill="1" applyBorder="1" applyAlignment="1" applyProtection="1">
      <alignment horizontal="center"/>
    </xf>
    <xf numFmtId="0" fontId="28" fillId="21" borderId="56" xfId="0" applyFont="1" applyFill="1" applyBorder="1" applyAlignment="1" applyProtection="1">
      <alignment horizontal="center" vertical="center"/>
    </xf>
    <xf numFmtId="0" fontId="28" fillId="21" borderId="57" xfId="0" applyFont="1" applyFill="1" applyBorder="1" applyAlignment="1" applyProtection="1">
      <alignment shrinkToFit="1"/>
    </xf>
    <xf numFmtId="0" fontId="28" fillId="21" borderId="57" xfId="0" applyFont="1" applyFill="1" applyBorder="1" applyAlignment="1" applyProtection="1">
      <alignment horizontal="center"/>
    </xf>
    <xf numFmtId="164" fontId="28" fillId="21" borderId="57" xfId="0" applyNumberFormat="1" applyFont="1" applyFill="1" applyBorder="1" applyAlignment="1" applyProtection="1">
      <alignment horizontal="center"/>
    </xf>
    <xf numFmtId="0" fontId="28" fillId="21" borderId="58" xfId="0" applyFont="1" applyFill="1" applyBorder="1" applyAlignment="1" applyProtection="1">
      <alignment horizontal="center"/>
    </xf>
    <xf numFmtId="0" fontId="28" fillId="8" borderId="10" xfId="0" applyFont="1" applyFill="1" applyBorder="1" applyAlignment="1" applyProtection="1">
      <alignment horizontal="center" vertical="center"/>
    </xf>
    <xf numFmtId="0" fontId="28" fillId="8" borderId="13" xfId="0" applyFont="1" applyFill="1" applyBorder="1" applyAlignment="1" applyProtection="1">
      <alignment horizontal="center" vertical="center"/>
    </xf>
    <xf numFmtId="0" fontId="28" fillId="8" borderId="49" xfId="0" applyFont="1" applyFill="1" applyBorder="1" applyAlignment="1" applyProtection="1">
      <alignment horizontal="center" vertical="center"/>
    </xf>
    <xf numFmtId="0" fontId="49" fillId="8" borderId="9" xfId="1" applyFont="1" applyFill="1" applyBorder="1" applyAlignment="1" applyProtection="1">
      <alignment horizontal="center" vertical="center"/>
      <protection hidden="1"/>
    </xf>
    <xf numFmtId="0" fontId="49" fillId="8" borderId="50" xfId="1" applyFont="1" applyFill="1" applyBorder="1" applyAlignment="1" applyProtection="1">
      <alignment horizontal="center" vertical="center"/>
      <protection hidden="1"/>
    </xf>
    <xf numFmtId="0" fontId="34" fillId="7" borderId="19" xfId="0" applyFont="1" applyFill="1" applyBorder="1" applyAlignment="1" applyProtection="1">
      <alignment horizontal="centerContinuous"/>
    </xf>
    <xf numFmtId="0" fontId="34" fillId="7" borderId="19" xfId="0" applyFont="1" applyFill="1" applyBorder="1" applyAlignment="1" applyProtection="1">
      <alignment horizontal="center"/>
    </xf>
    <xf numFmtId="0" fontId="34" fillId="7" borderId="20" xfId="0" applyFont="1" applyFill="1" applyBorder="1" applyAlignment="1" applyProtection="1">
      <alignment horizontal="center"/>
    </xf>
    <xf numFmtId="0" fontId="5" fillId="11" borderId="2" xfId="0" applyFont="1" applyFill="1" applyBorder="1" applyAlignment="1" applyProtection="1">
      <alignment horizontal="center"/>
    </xf>
    <xf numFmtId="0" fontId="5" fillId="11" borderId="2" xfId="0" applyFont="1" applyFill="1" applyBorder="1" applyProtection="1"/>
    <xf numFmtId="0" fontId="5" fillId="11" borderId="0" xfId="0" applyFont="1" applyFill="1" applyBorder="1" applyAlignment="1" applyProtection="1">
      <alignment horizontal="center"/>
    </xf>
    <xf numFmtId="0" fontId="5" fillId="11" borderId="0" xfId="0" applyFont="1" applyFill="1" applyBorder="1" applyProtection="1"/>
    <xf numFmtId="0" fontId="3" fillId="11" borderId="2" xfId="0" quotePrefix="1" applyFont="1" applyFill="1" applyBorder="1" applyProtection="1"/>
    <xf numFmtId="0" fontId="3" fillId="11" borderId="0" xfId="0" quotePrefix="1" applyFont="1" applyFill="1" applyBorder="1" applyProtection="1"/>
    <xf numFmtId="0" fontId="5" fillId="11" borderId="0" xfId="0" applyFont="1" applyFill="1" applyProtection="1">
      <protection hidden="1"/>
    </xf>
    <xf numFmtId="0" fontId="5" fillId="11" borderId="21" xfId="0" applyFont="1" applyFill="1" applyBorder="1" applyAlignment="1" applyProtection="1">
      <alignment horizontal="center"/>
      <protection hidden="1"/>
    </xf>
    <xf numFmtId="0" fontId="5" fillId="11" borderId="21" xfId="0" applyFont="1" applyFill="1" applyBorder="1" applyProtection="1">
      <protection hidden="1"/>
    </xf>
    <xf numFmtId="9" fontId="29" fillId="14" borderId="14" xfId="0" applyNumberFormat="1" applyFont="1" applyFill="1" applyBorder="1" applyAlignment="1" applyProtection="1">
      <alignment horizontal="center" vertical="center"/>
      <protection hidden="1"/>
    </xf>
    <xf numFmtId="9" fontId="29" fillId="14" borderId="17" xfId="0" applyNumberFormat="1" applyFont="1" applyFill="1" applyBorder="1" applyAlignment="1" applyProtection="1">
      <alignment horizontal="center" vertical="center"/>
      <protection hidden="1"/>
    </xf>
    <xf numFmtId="0" fontId="29" fillId="19" borderId="13" xfId="0" applyNumberFormat="1" applyFont="1" applyFill="1" applyBorder="1" applyAlignment="1" applyProtection="1">
      <alignment horizontal="center" shrinkToFit="1"/>
      <protection hidden="1"/>
    </xf>
    <xf numFmtId="0" fontId="29" fillId="19" borderId="9" xfId="1" applyNumberFormat="1" applyFont="1" applyFill="1" applyBorder="1" applyAlignment="1" applyProtection="1">
      <alignment horizontal="center" vertical="center"/>
      <protection hidden="1"/>
    </xf>
    <xf numFmtId="0" fontId="29" fillId="19" borderId="14" xfId="0" applyNumberFormat="1" applyFont="1" applyFill="1" applyBorder="1" applyAlignment="1" applyProtection="1">
      <alignment horizontal="center"/>
      <protection hidden="1"/>
    </xf>
    <xf numFmtId="0" fontId="29" fillId="19" borderId="49" xfId="0" applyNumberFormat="1" applyFont="1" applyFill="1" applyBorder="1" applyAlignment="1" applyProtection="1">
      <alignment horizontal="center" shrinkToFit="1"/>
      <protection hidden="1"/>
    </xf>
    <xf numFmtId="0" fontId="29" fillId="19" borderId="50" xfId="1" applyNumberFormat="1" applyFont="1" applyFill="1" applyBorder="1" applyAlignment="1" applyProtection="1">
      <alignment horizontal="center" vertical="center"/>
      <protection hidden="1"/>
    </xf>
    <xf numFmtId="0" fontId="29" fillId="19" borderId="51" xfId="0" applyNumberFormat="1" applyFont="1" applyFill="1" applyBorder="1" applyAlignment="1" applyProtection="1">
      <alignment horizontal="center"/>
      <protection hidden="1"/>
    </xf>
    <xf numFmtId="0" fontId="29" fillId="19" borderId="15" xfId="0" applyNumberFormat="1" applyFont="1" applyFill="1" applyBorder="1" applyAlignment="1" applyProtection="1">
      <alignment horizontal="center" shrinkToFit="1"/>
      <protection hidden="1"/>
    </xf>
    <xf numFmtId="0" fontId="29" fillId="19" borderId="16" xfId="1" applyNumberFormat="1" applyFont="1" applyFill="1" applyBorder="1" applyAlignment="1" applyProtection="1">
      <alignment horizontal="center" vertical="center"/>
      <protection hidden="1"/>
    </xf>
    <xf numFmtId="0" fontId="29" fillId="19" borderId="17" xfId="0" applyNumberFormat="1" applyFont="1" applyFill="1" applyBorder="1" applyAlignment="1" applyProtection="1">
      <alignment horizontal="center"/>
      <protection hidden="1"/>
    </xf>
    <xf numFmtId="0" fontId="32" fillId="11" borderId="21" xfId="0" applyFont="1" applyFill="1" applyBorder="1" applyAlignment="1" applyProtection="1">
      <alignment horizontal="center"/>
      <protection hidden="1"/>
    </xf>
    <xf numFmtId="0" fontId="29" fillId="20" borderId="13" xfId="0" applyNumberFormat="1" applyFont="1" applyFill="1" applyBorder="1" applyAlignment="1" applyProtection="1">
      <alignment horizontal="center"/>
      <protection hidden="1"/>
    </xf>
    <xf numFmtId="0" fontId="29" fillId="20" borderId="9" xfId="0" applyNumberFormat="1" applyFont="1" applyFill="1" applyBorder="1" applyAlignment="1" applyProtection="1">
      <alignment horizontal="center"/>
      <protection hidden="1"/>
    </xf>
    <xf numFmtId="0" fontId="29" fillId="20" borderId="14" xfId="0" applyNumberFormat="1" applyFont="1" applyFill="1" applyBorder="1" applyAlignment="1" applyProtection="1">
      <alignment horizontal="center"/>
      <protection hidden="1"/>
    </xf>
    <xf numFmtId="0" fontId="29" fillId="20" borderId="49" xfId="0" applyNumberFormat="1" applyFont="1" applyFill="1" applyBorder="1" applyAlignment="1" applyProtection="1">
      <alignment horizontal="center"/>
      <protection hidden="1"/>
    </xf>
    <xf numFmtId="0" fontId="29" fillId="20" borderId="50" xfId="0" applyNumberFormat="1" applyFont="1" applyFill="1" applyBorder="1" applyAlignment="1" applyProtection="1">
      <alignment horizontal="center"/>
      <protection hidden="1"/>
    </xf>
    <xf numFmtId="0" fontId="29" fillId="20" borderId="51" xfId="0" applyNumberFormat="1" applyFont="1" applyFill="1" applyBorder="1" applyAlignment="1" applyProtection="1">
      <alignment horizontal="center"/>
      <protection hidden="1"/>
    </xf>
    <xf numFmtId="0" fontId="29" fillId="20" borderId="15" xfId="0" applyNumberFormat="1" applyFont="1" applyFill="1" applyBorder="1" applyAlignment="1" applyProtection="1">
      <alignment horizontal="center"/>
      <protection hidden="1"/>
    </xf>
    <xf numFmtId="0" fontId="29" fillId="20" borderId="16" xfId="0" applyNumberFormat="1" applyFont="1" applyFill="1" applyBorder="1" applyAlignment="1" applyProtection="1">
      <alignment horizontal="center"/>
      <protection hidden="1"/>
    </xf>
    <xf numFmtId="0" fontId="29" fillId="20" borderId="17" xfId="0" applyNumberFormat="1" applyFont="1" applyFill="1" applyBorder="1" applyAlignment="1" applyProtection="1">
      <alignment horizontal="center"/>
      <protection hidden="1"/>
    </xf>
    <xf numFmtId="0" fontId="50" fillId="0" borderId="27" xfId="0" applyFont="1" applyFill="1" applyBorder="1" applyAlignment="1" applyProtection="1">
      <alignment horizontal="center" vertical="center" shrinkToFit="1"/>
      <protection locked="0"/>
    </xf>
    <xf numFmtId="0" fontId="35" fillId="6" borderId="35" xfId="0" applyFont="1" applyFill="1" applyBorder="1" applyAlignment="1" applyProtection="1">
      <alignment horizontal="centerContinuous"/>
      <protection hidden="1"/>
    </xf>
    <xf numFmtId="0" fontId="35" fillId="6" borderId="35" xfId="0" applyFont="1" applyFill="1" applyBorder="1" applyAlignment="1" applyProtection="1">
      <alignment horizontal="centerContinuous" vertical="center"/>
      <protection hidden="1"/>
    </xf>
    <xf numFmtId="14" fontId="35" fillId="6" borderId="35" xfId="0" applyNumberFormat="1" applyFont="1" applyFill="1" applyBorder="1" applyAlignment="1" applyProtection="1">
      <alignment horizontal="centerContinuous"/>
      <protection hidden="1"/>
    </xf>
    <xf numFmtId="0" fontId="35" fillId="6" borderId="36" xfId="0" applyFont="1" applyFill="1" applyBorder="1" applyAlignment="1" applyProtection="1">
      <alignment horizontal="centerContinuous"/>
      <protection hidden="1"/>
    </xf>
    <xf numFmtId="0" fontId="0" fillId="11" borderId="0" xfId="0" applyFill="1" applyProtection="1">
      <protection hidden="1"/>
    </xf>
    <xf numFmtId="0" fontId="42" fillId="10" borderId="23" xfId="0" applyFont="1" applyFill="1" applyBorder="1" applyAlignment="1" applyProtection="1">
      <alignment horizontal="center" vertical="center"/>
      <protection hidden="1"/>
    </xf>
    <xf numFmtId="0" fontId="42" fillId="10" borderId="24" xfId="0" applyFont="1" applyFill="1" applyBorder="1" applyAlignment="1" applyProtection="1">
      <alignment horizontal="center" vertical="center"/>
      <protection hidden="1"/>
    </xf>
    <xf numFmtId="0" fontId="16" fillId="9" borderId="22" xfId="0" applyFont="1" applyFill="1" applyBorder="1" applyAlignment="1" applyProtection="1">
      <alignment horizontal="centerContinuous" vertical="center"/>
      <protection hidden="1"/>
    </xf>
    <xf numFmtId="0" fontId="17" fillId="12" borderId="25" xfId="0" applyFont="1" applyFill="1" applyBorder="1" applyAlignment="1" applyProtection="1">
      <alignment horizontal="center" vertical="center"/>
      <protection hidden="1"/>
    </xf>
    <xf numFmtId="0" fontId="17" fillId="12" borderId="26" xfId="0" applyFont="1" applyFill="1" applyBorder="1" applyAlignment="1" applyProtection="1">
      <alignment horizontal="center" vertical="center"/>
      <protection hidden="1"/>
    </xf>
    <xf numFmtId="0" fontId="17" fillId="12" borderId="27" xfId="0" applyFont="1" applyFill="1" applyBorder="1" applyAlignment="1" applyProtection="1">
      <alignment horizontal="center" vertical="center"/>
      <protection hidden="1"/>
    </xf>
    <xf numFmtId="0" fontId="0" fillId="12" borderId="25" xfId="0" applyFill="1" applyBorder="1" applyAlignment="1" applyProtection="1">
      <alignment horizontal="center" vertical="center"/>
      <protection hidden="1"/>
    </xf>
    <xf numFmtId="0" fontId="14" fillId="12" borderId="26" xfId="0" applyFont="1" applyFill="1" applyBorder="1" applyAlignment="1" applyProtection="1">
      <alignment horizontal="left" vertical="center"/>
      <protection hidden="1"/>
    </xf>
    <xf numFmtId="0" fontId="0" fillId="12" borderId="27" xfId="0" applyFill="1" applyBorder="1" applyAlignment="1" applyProtection="1">
      <alignment horizontal="center" vertical="center"/>
      <protection hidden="1"/>
    </xf>
    <xf numFmtId="0" fontId="14" fillId="12" borderId="25" xfId="0" applyFont="1" applyFill="1" applyBorder="1" applyAlignment="1" applyProtection="1">
      <alignment horizontal="center" vertical="center"/>
      <protection hidden="1"/>
    </xf>
    <xf numFmtId="0" fontId="14" fillId="12" borderId="27" xfId="0" applyFont="1" applyFill="1" applyBorder="1" applyAlignment="1" applyProtection="1">
      <alignment horizontal="center" vertical="center"/>
      <protection hidden="1"/>
    </xf>
    <xf numFmtId="0" fontId="0" fillId="12" borderId="28" xfId="0" applyFill="1" applyBorder="1" applyAlignment="1" applyProtection="1">
      <alignment horizontal="center" vertical="center"/>
      <protection hidden="1"/>
    </xf>
    <xf numFmtId="0" fontId="14" fillId="12" borderId="29" xfId="0" applyFont="1" applyFill="1" applyBorder="1" applyAlignment="1" applyProtection="1">
      <alignment horizontal="left" vertical="center"/>
      <protection hidden="1"/>
    </xf>
    <xf numFmtId="0" fontId="0" fillId="12" borderId="30" xfId="0" applyFill="1" applyBorder="1" applyAlignment="1" applyProtection="1">
      <alignment horizontal="center" vertical="center"/>
      <protection hidden="1"/>
    </xf>
    <xf numFmtId="0" fontId="0" fillId="13" borderId="21" xfId="0" applyFill="1" applyBorder="1" applyProtection="1">
      <protection hidden="1"/>
    </xf>
    <xf numFmtId="0" fontId="0" fillId="11" borderId="21" xfId="0" applyFill="1" applyBorder="1" applyProtection="1">
      <protection hidden="1"/>
    </xf>
    <xf numFmtId="0" fontId="0" fillId="11" borderId="21" xfId="0" applyFill="1" applyBorder="1" applyAlignment="1" applyProtection="1">
      <alignment horizontal="center"/>
      <protection hidden="1"/>
    </xf>
    <xf numFmtId="0" fontId="31" fillId="0" borderId="47" xfId="0" applyFont="1" applyFill="1" applyBorder="1" applyAlignment="1" applyProtection="1">
      <alignment horizontal="center" vertical="center" shrinkToFit="1"/>
      <protection hidden="1"/>
    </xf>
    <xf numFmtId="0" fontId="31" fillId="0" borderId="48" xfId="0" applyFont="1" applyFill="1" applyBorder="1" applyAlignment="1" applyProtection="1">
      <alignment horizontal="center" vertical="center"/>
      <protection hidden="1"/>
    </xf>
    <xf numFmtId="0" fontId="43" fillId="10" borderId="23" xfId="0" applyFont="1" applyFill="1" applyBorder="1" applyAlignment="1" applyProtection="1">
      <alignment horizontal="center" vertical="center"/>
      <protection hidden="1"/>
    </xf>
    <xf numFmtId="0" fontId="43" fillId="10" borderId="24" xfId="0" applyFont="1" applyFill="1" applyBorder="1" applyAlignment="1" applyProtection="1">
      <alignment horizontal="center" vertical="center"/>
      <protection hidden="1"/>
    </xf>
    <xf numFmtId="0" fontId="35" fillId="6" borderId="34" xfId="0" applyFont="1" applyFill="1" applyBorder="1" applyAlignment="1" applyProtection="1">
      <alignment horizontal="centerContinuous"/>
      <protection hidden="1"/>
    </xf>
    <xf numFmtId="0" fontId="35" fillId="6" borderId="31" xfId="0" applyFont="1" applyFill="1" applyBorder="1" applyAlignment="1" applyProtection="1">
      <alignment horizontal="centerContinuous"/>
    </xf>
    <xf numFmtId="0" fontId="0" fillId="21" borderId="54" xfId="0" applyFill="1" applyBorder="1"/>
    <xf numFmtId="0" fontId="1" fillId="0" borderId="4" xfId="2" applyFont="1" applyFill="1" applyBorder="1" applyAlignment="1">
      <alignment horizontal="left" indent="1"/>
    </xf>
    <xf numFmtId="14" fontId="35" fillId="0" borderId="35" xfId="0" applyNumberFormat="1" applyFont="1" applyFill="1" applyBorder="1" applyAlignment="1" applyProtection="1">
      <alignment horizontal="center"/>
      <protection locked="0"/>
    </xf>
    <xf numFmtId="14" fontId="35" fillId="0" borderId="32" xfId="0" applyNumberFormat="1" applyFont="1" applyFill="1" applyBorder="1" applyAlignment="1" applyProtection="1">
      <alignment horizontal="center"/>
      <protection locked="0"/>
    </xf>
    <xf numFmtId="0" fontId="28" fillId="0" borderId="42" xfId="0" applyFont="1" applyFill="1" applyBorder="1" applyAlignment="1" applyProtection="1">
      <alignment vertical="center"/>
      <protection locked="0"/>
    </xf>
    <xf numFmtId="0" fontId="28" fillId="0" borderId="45" xfId="0" applyFont="1" applyFill="1" applyBorder="1" applyAlignment="1" applyProtection="1">
      <alignment vertical="center"/>
      <protection locked="0"/>
    </xf>
    <xf numFmtId="0" fontId="28" fillId="0" borderId="33" xfId="0" applyFont="1" applyFill="1" applyBorder="1" applyAlignment="1" applyProtection="1">
      <alignment vertical="center"/>
      <protection locked="0"/>
    </xf>
    <xf numFmtId="0" fontId="28" fillId="0" borderId="0" xfId="0" applyFont="1" applyFill="1" applyBorder="1" applyAlignment="1" applyProtection="1">
      <alignment vertical="center"/>
    </xf>
    <xf numFmtId="0" fontId="28" fillId="0" borderId="40" xfId="0" applyFont="1" applyFill="1" applyBorder="1" applyAlignment="1" applyProtection="1">
      <alignment vertical="center"/>
      <protection locked="0"/>
    </xf>
    <xf numFmtId="0" fontId="28" fillId="0" borderId="43" xfId="0" applyFont="1" applyFill="1" applyBorder="1" applyAlignment="1" applyProtection="1">
      <alignment vertical="center"/>
      <protection locked="0"/>
    </xf>
    <xf numFmtId="0" fontId="28" fillId="0" borderId="31" xfId="0" applyFont="1" applyFill="1" applyBorder="1" applyAlignment="1" applyProtection="1">
      <alignment vertical="center"/>
      <protection locked="0"/>
    </xf>
    <xf numFmtId="0" fontId="28" fillId="0" borderId="41" xfId="0" applyFont="1" applyFill="1" applyBorder="1" applyAlignment="1" applyProtection="1">
      <alignment vertical="center"/>
      <protection locked="0"/>
    </xf>
    <xf numFmtId="0" fontId="28" fillId="0" borderId="44" xfId="0" applyFont="1" applyFill="1" applyBorder="1" applyAlignment="1" applyProtection="1">
      <alignment vertical="center"/>
      <protection locked="0"/>
    </xf>
    <xf numFmtId="0" fontId="28" fillId="0" borderId="32" xfId="0" applyFont="1" applyFill="1" applyBorder="1" applyAlignment="1" applyProtection="1">
      <alignment vertical="center"/>
      <protection locked="0"/>
    </xf>
    <xf numFmtId="0" fontId="4" fillId="0" borderId="4" xfId="2" applyFill="1" applyBorder="1" applyAlignment="1">
      <alignment horizontal="left" vertical="center" wrapText="1" indent="1"/>
    </xf>
    <xf numFmtId="0" fontId="4" fillId="0" borderId="0" xfId="2" applyFill="1" applyBorder="1" applyAlignment="1">
      <alignment horizontal="left" vertical="center" wrapText="1" indent="1"/>
    </xf>
    <xf numFmtId="0" fontId="4" fillId="0" borderId="5" xfId="2" applyFill="1" applyBorder="1" applyAlignment="1">
      <alignment horizontal="left" vertical="center" wrapText="1" indent="1"/>
    </xf>
    <xf numFmtId="0" fontId="4" fillId="0" borderId="4" xfId="2" applyFill="1" applyBorder="1" applyAlignment="1">
      <alignment horizontal="left" vertical="center" wrapText="1" indent="2"/>
    </xf>
    <xf numFmtId="0" fontId="4" fillId="0" borderId="0" xfId="2" applyFill="1" applyBorder="1" applyAlignment="1">
      <alignment horizontal="left" vertical="center" wrapText="1" indent="2"/>
    </xf>
    <xf numFmtId="0" fontId="4" fillId="0" borderId="5" xfId="2" applyFill="1" applyBorder="1" applyAlignment="1">
      <alignment horizontal="left" vertical="center" wrapText="1" indent="2"/>
    </xf>
  </cellXfs>
  <cellStyles count="4">
    <cellStyle name="Hyperlink" xfId="1" builtinId="8"/>
    <cellStyle name="Normal" xfId="0" builtinId="0"/>
    <cellStyle name="Normal 2 2" xfId="3"/>
    <cellStyle name="Normal 3" xfId="2"/>
  </cellStyles>
  <dxfs count="110">
    <dxf>
      <fill>
        <patternFill>
          <bgColor theme="5" tint="0.39994506668294322"/>
        </patternFill>
      </fill>
    </dxf>
    <dxf>
      <fill>
        <patternFill>
          <bgColor theme="5" tint="0.59996337778862885"/>
        </patternFill>
      </fill>
    </dxf>
    <dxf>
      <fill>
        <patternFill>
          <bgColor rgb="FFFFFF75"/>
        </patternFill>
      </fill>
    </dxf>
    <dxf>
      <fill>
        <patternFill>
          <bgColor theme="9" tint="0.59996337778862885"/>
        </patternFill>
      </fill>
    </dxf>
    <dxf>
      <fill>
        <patternFill>
          <bgColor theme="9" tint="0.39994506668294322"/>
        </patternFill>
      </fill>
    </dxf>
    <dxf>
      <fill>
        <patternFill patternType="gray125">
          <fgColor theme="2" tint="-0.499984740745262"/>
          <bgColor theme="0"/>
        </patternFill>
      </fill>
    </dxf>
    <dxf>
      <fill>
        <patternFill>
          <bgColor theme="9" tint="0.39994506668294322"/>
        </patternFill>
      </fill>
    </dxf>
    <dxf>
      <fill>
        <patternFill>
          <bgColor theme="9" tint="0.59996337778862885"/>
        </patternFill>
      </fill>
    </dxf>
    <dxf>
      <fill>
        <patternFill>
          <bgColor rgb="FFFFFF75"/>
        </patternFill>
      </fill>
    </dxf>
    <dxf>
      <fill>
        <patternFill>
          <bgColor theme="5" tint="0.59996337778862885"/>
        </patternFill>
      </fill>
    </dxf>
    <dxf>
      <fill>
        <patternFill>
          <bgColor theme="5" tint="0.39994506668294322"/>
        </patternFill>
      </fill>
    </dxf>
    <dxf>
      <fill>
        <patternFill>
          <bgColor theme="5" tint="0.39994506668294322"/>
        </patternFill>
      </fill>
    </dxf>
    <dxf>
      <fill>
        <patternFill>
          <bgColor theme="5" tint="0.59996337778862885"/>
        </patternFill>
      </fill>
    </dxf>
    <dxf>
      <fill>
        <patternFill>
          <bgColor rgb="FFFFFF75"/>
        </patternFill>
      </fill>
    </dxf>
    <dxf>
      <fill>
        <patternFill>
          <bgColor theme="9" tint="0.59996337778862885"/>
        </patternFill>
      </fill>
    </dxf>
    <dxf>
      <fill>
        <patternFill>
          <bgColor theme="9" tint="0.39994506668294322"/>
        </patternFill>
      </fill>
    </dxf>
    <dxf>
      <fill>
        <patternFill patternType="gray125">
          <fgColor theme="2" tint="-0.499984740745262"/>
          <bgColor theme="0"/>
        </patternFill>
      </fill>
    </dxf>
    <dxf>
      <fill>
        <patternFill>
          <bgColor theme="9" tint="0.39994506668294322"/>
        </patternFill>
      </fill>
    </dxf>
    <dxf>
      <fill>
        <patternFill>
          <bgColor theme="9" tint="0.59996337778862885"/>
        </patternFill>
      </fill>
    </dxf>
    <dxf>
      <fill>
        <patternFill>
          <bgColor rgb="FFFFFF75"/>
        </patternFill>
      </fill>
    </dxf>
    <dxf>
      <fill>
        <patternFill>
          <bgColor theme="5" tint="0.59996337778862885"/>
        </patternFill>
      </fill>
    </dxf>
    <dxf>
      <fill>
        <patternFill>
          <bgColor theme="5" tint="0.39994506668294322"/>
        </patternFill>
      </fill>
    </dxf>
    <dxf>
      <fill>
        <patternFill>
          <bgColor theme="5" tint="0.39994506668294322"/>
        </patternFill>
      </fill>
    </dxf>
    <dxf>
      <fill>
        <patternFill>
          <bgColor theme="5" tint="0.59996337778862885"/>
        </patternFill>
      </fill>
    </dxf>
    <dxf>
      <fill>
        <patternFill>
          <bgColor rgb="FFFFFF75"/>
        </patternFill>
      </fill>
    </dxf>
    <dxf>
      <fill>
        <patternFill>
          <bgColor theme="9" tint="0.59996337778862885"/>
        </patternFill>
      </fill>
    </dxf>
    <dxf>
      <fill>
        <patternFill>
          <bgColor theme="9" tint="0.39994506668294322"/>
        </patternFill>
      </fill>
    </dxf>
    <dxf>
      <fill>
        <patternFill patternType="gray125">
          <fgColor theme="2" tint="-0.499984740745262"/>
          <bgColor theme="0"/>
        </patternFill>
      </fill>
    </dxf>
    <dxf>
      <fill>
        <patternFill>
          <bgColor theme="9" tint="0.39994506668294322"/>
        </patternFill>
      </fill>
    </dxf>
    <dxf>
      <fill>
        <patternFill>
          <bgColor theme="9" tint="0.59996337778862885"/>
        </patternFill>
      </fill>
    </dxf>
    <dxf>
      <fill>
        <patternFill>
          <bgColor rgb="FFFFFF75"/>
        </patternFill>
      </fill>
    </dxf>
    <dxf>
      <fill>
        <patternFill>
          <bgColor theme="5" tint="0.59996337778862885"/>
        </patternFill>
      </fill>
    </dxf>
    <dxf>
      <fill>
        <patternFill>
          <bgColor theme="5" tint="0.39994506668294322"/>
        </patternFill>
      </fill>
    </dxf>
    <dxf>
      <fill>
        <patternFill>
          <bgColor theme="5" tint="0.39994506668294322"/>
        </patternFill>
      </fill>
    </dxf>
    <dxf>
      <fill>
        <patternFill>
          <bgColor theme="5" tint="0.59996337778862885"/>
        </patternFill>
      </fill>
    </dxf>
    <dxf>
      <fill>
        <patternFill>
          <bgColor rgb="FFFFFF75"/>
        </patternFill>
      </fill>
    </dxf>
    <dxf>
      <fill>
        <patternFill>
          <bgColor theme="9" tint="0.59996337778862885"/>
        </patternFill>
      </fill>
    </dxf>
    <dxf>
      <fill>
        <patternFill>
          <bgColor theme="9" tint="0.39994506668294322"/>
        </patternFill>
      </fill>
    </dxf>
    <dxf>
      <fill>
        <patternFill patternType="gray125">
          <fgColor theme="2" tint="-0.499984740745262"/>
          <bgColor theme="0"/>
        </patternFill>
      </fill>
    </dxf>
    <dxf>
      <fill>
        <patternFill>
          <bgColor theme="9" tint="0.39994506668294322"/>
        </patternFill>
      </fill>
    </dxf>
    <dxf>
      <fill>
        <patternFill>
          <bgColor theme="9" tint="0.59996337778862885"/>
        </patternFill>
      </fill>
    </dxf>
    <dxf>
      <fill>
        <patternFill>
          <bgColor rgb="FFFFFF75"/>
        </patternFill>
      </fill>
    </dxf>
    <dxf>
      <fill>
        <patternFill>
          <bgColor theme="5" tint="0.59996337778862885"/>
        </patternFill>
      </fill>
    </dxf>
    <dxf>
      <fill>
        <patternFill>
          <bgColor theme="5" tint="0.39994506668294322"/>
        </patternFill>
      </fill>
    </dxf>
    <dxf>
      <fill>
        <patternFill>
          <bgColor theme="5" tint="0.39994506668294322"/>
        </patternFill>
      </fill>
    </dxf>
    <dxf>
      <fill>
        <patternFill>
          <bgColor theme="5" tint="0.59996337778862885"/>
        </patternFill>
      </fill>
    </dxf>
    <dxf>
      <fill>
        <patternFill>
          <bgColor rgb="FFFFFF75"/>
        </patternFill>
      </fill>
    </dxf>
    <dxf>
      <fill>
        <patternFill>
          <bgColor theme="9" tint="0.59996337778862885"/>
        </patternFill>
      </fill>
    </dxf>
    <dxf>
      <fill>
        <patternFill>
          <bgColor theme="9" tint="0.39994506668294322"/>
        </patternFill>
      </fill>
    </dxf>
    <dxf>
      <fill>
        <patternFill patternType="gray125">
          <fgColor theme="2" tint="-0.499984740745262"/>
          <bgColor theme="0"/>
        </patternFill>
      </fill>
    </dxf>
    <dxf>
      <fill>
        <patternFill>
          <bgColor theme="9" tint="0.39994506668294322"/>
        </patternFill>
      </fill>
    </dxf>
    <dxf>
      <fill>
        <patternFill>
          <bgColor theme="9" tint="0.59996337778862885"/>
        </patternFill>
      </fill>
    </dxf>
    <dxf>
      <fill>
        <patternFill>
          <bgColor rgb="FFFFFF75"/>
        </patternFill>
      </fill>
    </dxf>
    <dxf>
      <fill>
        <patternFill>
          <bgColor theme="5" tint="0.59996337778862885"/>
        </patternFill>
      </fill>
    </dxf>
    <dxf>
      <fill>
        <patternFill>
          <bgColor theme="5" tint="0.39994506668294322"/>
        </patternFill>
      </fill>
    </dxf>
    <dxf>
      <fill>
        <patternFill>
          <bgColor theme="5" tint="0.39994506668294322"/>
        </patternFill>
      </fill>
    </dxf>
    <dxf>
      <fill>
        <patternFill>
          <bgColor theme="5" tint="0.59996337778862885"/>
        </patternFill>
      </fill>
    </dxf>
    <dxf>
      <fill>
        <patternFill>
          <bgColor rgb="FFFFFF75"/>
        </patternFill>
      </fill>
    </dxf>
    <dxf>
      <fill>
        <patternFill>
          <bgColor theme="9" tint="0.59996337778862885"/>
        </patternFill>
      </fill>
    </dxf>
    <dxf>
      <fill>
        <patternFill>
          <bgColor theme="9" tint="0.39994506668294322"/>
        </patternFill>
      </fill>
    </dxf>
    <dxf>
      <fill>
        <patternFill patternType="gray125">
          <fgColor theme="2" tint="-0.499984740745262"/>
          <bgColor theme="0"/>
        </patternFill>
      </fill>
    </dxf>
    <dxf>
      <fill>
        <patternFill>
          <bgColor theme="9" tint="0.39994506668294322"/>
        </patternFill>
      </fill>
    </dxf>
    <dxf>
      <fill>
        <patternFill>
          <bgColor theme="9" tint="0.59996337778862885"/>
        </patternFill>
      </fill>
    </dxf>
    <dxf>
      <fill>
        <patternFill>
          <bgColor rgb="FFFFFF75"/>
        </patternFill>
      </fill>
    </dxf>
    <dxf>
      <fill>
        <patternFill>
          <bgColor theme="5" tint="0.59996337778862885"/>
        </patternFill>
      </fill>
    </dxf>
    <dxf>
      <fill>
        <patternFill>
          <bgColor theme="5" tint="0.39994506668294322"/>
        </patternFill>
      </fill>
    </dxf>
    <dxf>
      <fill>
        <patternFill>
          <bgColor theme="5" tint="0.39994506668294322"/>
        </patternFill>
      </fill>
    </dxf>
    <dxf>
      <fill>
        <patternFill>
          <bgColor theme="5" tint="0.59996337778862885"/>
        </patternFill>
      </fill>
    </dxf>
    <dxf>
      <fill>
        <patternFill>
          <bgColor rgb="FFFFFF75"/>
        </patternFill>
      </fill>
    </dxf>
    <dxf>
      <fill>
        <patternFill>
          <bgColor theme="9" tint="0.59996337778862885"/>
        </patternFill>
      </fill>
    </dxf>
    <dxf>
      <fill>
        <patternFill>
          <bgColor theme="9" tint="0.39994506668294322"/>
        </patternFill>
      </fill>
    </dxf>
    <dxf>
      <fill>
        <patternFill patternType="gray125">
          <fgColor theme="2" tint="-0.499984740745262"/>
          <bgColor theme="0"/>
        </patternFill>
      </fill>
    </dxf>
    <dxf>
      <fill>
        <patternFill>
          <bgColor theme="9" tint="0.39994506668294322"/>
        </patternFill>
      </fill>
    </dxf>
    <dxf>
      <fill>
        <patternFill>
          <bgColor theme="9" tint="0.59996337778862885"/>
        </patternFill>
      </fill>
    </dxf>
    <dxf>
      <fill>
        <patternFill>
          <bgColor rgb="FFFFFF75"/>
        </patternFill>
      </fill>
    </dxf>
    <dxf>
      <fill>
        <patternFill>
          <bgColor theme="5" tint="0.59996337778862885"/>
        </patternFill>
      </fill>
    </dxf>
    <dxf>
      <fill>
        <patternFill>
          <bgColor theme="5" tint="0.39994506668294322"/>
        </patternFill>
      </fill>
    </dxf>
    <dxf>
      <fill>
        <patternFill>
          <bgColor theme="5" tint="0.39994506668294322"/>
        </patternFill>
      </fill>
    </dxf>
    <dxf>
      <fill>
        <patternFill>
          <bgColor theme="5" tint="0.59996337778862885"/>
        </patternFill>
      </fill>
    </dxf>
    <dxf>
      <fill>
        <patternFill>
          <bgColor rgb="FFFFFF75"/>
        </patternFill>
      </fill>
    </dxf>
    <dxf>
      <fill>
        <patternFill>
          <bgColor theme="9" tint="0.59996337778862885"/>
        </patternFill>
      </fill>
    </dxf>
    <dxf>
      <fill>
        <patternFill>
          <bgColor theme="9" tint="0.39994506668294322"/>
        </patternFill>
      </fill>
    </dxf>
    <dxf>
      <fill>
        <patternFill patternType="gray125">
          <fgColor theme="2" tint="-0.499984740745262"/>
          <bgColor theme="0"/>
        </patternFill>
      </fill>
    </dxf>
    <dxf>
      <fill>
        <patternFill>
          <bgColor theme="9" tint="0.39994506668294322"/>
        </patternFill>
      </fill>
    </dxf>
    <dxf>
      <fill>
        <patternFill>
          <bgColor theme="9" tint="0.59996337778862885"/>
        </patternFill>
      </fill>
    </dxf>
    <dxf>
      <fill>
        <patternFill>
          <bgColor rgb="FFFFFF75"/>
        </patternFill>
      </fill>
    </dxf>
    <dxf>
      <fill>
        <patternFill>
          <bgColor theme="5" tint="0.59996337778862885"/>
        </patternFill>
      </fill>
    </dxf>
    <dxf>
      <fill>
        <patternFill>
          <bgColor theme="5" tint="0.39994506668294322"/>
        </patternFill>
      </fill>
    </dxf>
    <dxf>
      <fill>
        <patternFill>
          <bgColor theme="5" tint="0.39994506668294322"/>
        </patternFill>
      </fill>
    </dxf>
    <dxf>
      <fill>
        <patternFill>
          <bgColor theme="5" tint="0.59996337778862885"/>
        </patternFill>
      </fill>
    </dxf>
    <dxf>
      <fill>
        <patternFill>
          <bgColor rgb="FFFFFF75"/>
        </patternFill>
      </fill>
    </dxf>
    <dxf>
      <fill>
        <patternFill>
          <bgColor theme="9" tint="0.59996337778862885"/>
        </patternFill>
      </fill>
    </dxf>
    <dxf>
      <fill>
        <patternFill>
          <bgColor theme="9" tint="0.39994506668294322"/>
        </patternFill>
      </fill>
    </dxf>
    <dxf>
      <fill>
        <patternFill patternType="gray125">
          <fgColor theme="2" tint="-0.499984740745262"/>
          <bgColor theme="0"/>
        </patternFill>
      </fill>
    </dxf>
    <dxf>
      <fill>
        <patternFill>
          <bgColor theme="9" tint="0.39994506668294322"/>
        </patternFill>
      </fill>
    </dxf>
    <dxf>
      <fill>
        <patternFill>
          <bgColor theme="9" tint="0.59996337778862885"/>
        </patternFill>
      </fill>
    </dxf>
    <dxf>
      <fill>
        <patternFill>
          <bgColor rgb="FFFFFF75"/>
        </patternFill>
      </fill>
    </dxf>
    <dxf>
      <fill>
        <patternFill>
          <bgColor theme="5" tint="0.59996337778862885"/>
        </patternFill>
      </fill>
    </dxf>
    <dxf>
      <fill>
        <patternFill>
          <bgColor theme="5" tint="0.39994506668294322"/>
        </patternFill>
      </fill>
    </dxf>
    <dxf>
      <fill>
        <patternFill>
          <bgColor theme="5" tint="0.39994506668294322"/>
        </patternFill>
      </fill>
    </dxf>
    <dxf>
      <fill>
        <patternFill>
          <bgColor theme="5" tint="0.59996337778862885"/>
        </patternFill>
      </fill>
    </dxf>
    <dxf>
      <fill>
        <patternFill>
          <bgColor rgb="FFFFFF75"/>
        </patternFill>
      </fill>
    </dxf>
    <dxf>
      <fill>
        <patternFill>
          <bgColor theme="9" tint="0.59996337778862885"/>
        </patternFill>
      </fill>
    </dxf>
    <dxf>
      <fill>
        <patternFill>
          <bgColor theme="9" tint="0.39994506668294322"/>
        </patternFill>
      </fill>
    </dxf>
    <dxf>
      <fill>
        <patternFill patternType="gray125">
          <fgColor theme="2" tint="-0.499984740745262"/>
          <bgColor theme="0"/>
        </patternFill>
      </fill>
    </dxf>
    <dxf>
      <fill>
        <patternFill>
          <bgColor theme="9" tint="0.39994506668294322"/>
        </patternFill>
      </fill>
    </dxf>
    <dxf>
      <fill>
        <patternFill>
          <bgColor theme="9" tint="0.59996337778862885"/>
        </patternFill>
      </fill>
    </dxf>
    <dxf>
      <fill>
        <patternFill>
          <bgColor rgb="FFFFFF75"/>
        </patternFill>
      </fill>
    </dxf>
    <dxf>
      <fill>
        <patternFill>
          <bgColor theme="5" tint="0.59996337778862885"/>
        </patternFill>
      </fill>
    </dxf>
    <dxf>
      <fill>
        <patternFill>
          <bgColor theme="5" tint="0.39994506668294322"/>
        </patternFill>
      </fill>
    </dxf>
  </dxfs>
  <tableStyles count="1" defaultTableStyle="TableStyleMedium2" defaultPivotStyle="PivotStyleLight16">
    <tableStyle name="Invisible" pivot="0" table="0" count="0"/>
  </tableStyles>
  <colors>
    <mruColors>
      <color rgb="FFCCCCCC"/>
      <color rgb="FF4472C4"/>
      <color rgb="FFA6A6A6"/>
      <color rgb="FF002060"/>
      <color rgb="FFF2F2F2"/>
      <color rgb="FF44546A"/>
      <color rgb="FF9BC2E6"/>
      <color rgb="FFD9D9D9"/>
      <color rgb="FFDDEBF7"/>
      <color rgb="FFFFFF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Century Gothic" panose="020B0502020202020204" pitchFamily="34" charset="0"/>
                <a:ea typeface="+mn-ea"/>
                <a:cs typeface="+mn-cs"/>
              </a:defRPr>
            </a:pPr>
            <a:r>
              <a:rPr lang="en-GB" b="1">
                <a:solidFill>
                  <a:sysClr val="windowText" lastClr="000000"/>
                </a:solidFill>
                <a:latin typeface="Calibri" panose="020F0502020204030204" pitchFamily="34" charset="0"/>
                <a:cs typeface="Calibri" panose="020F0502020204030204" pitchFamily="34" charset="0"/>
              </a:rPr>
              <a:t>Performance</a:t>
            </a:r>
            <a:r>
              <a:rPr lang="en-GB" b="1" baseline="0">
                <a:solidFill>
                  <a:sysClr val="windowText" lastClr="000000"/>
                </a:solidFill>
                <a:latin typeface="Calibri" panose="020F0502020204030204" pitchFamily="34" charset="0"/>
                <a:cs typeface="Calibri" panose="020F0502020204030204" pitchFamily="34" charset="0"/>
              </a:rPr>
              <a:t> Evaluation Bell Curve</a:t>
            </a:r>
            <a:endParaRPr lang="en-GB" b="1">
              <a:solidFill>
                <a:sysClr val="windowText" lastClr="000000"/>
              </a:solidFill>
              <a:latin typeface="Calibri" panose="020F0502020204030204" pitchFamily="34" charset="0"/>
              <a:cs typeface="Calibri" panose="020F0502020204030204" pitchFamily="34" charset="0"/>
            </a:endParaRPr>
          </a:p>
        </c:rich>
      </c:tx>
      <c:layout>
        <c:manualLayout>
          <c:xMode val="edge"/>
          <c:yMode val="edge"/>
          <c:x val="0.29429392981928215"/>
          <c:y val="3.6330608537693009E-2"/>
        </c:manualLayout>
      </c:layout>
      <c:overlay val="0"/>
      <c:spPr>
        <a:noFill/>
        <a:ln>
          <a:noFill/>
        </a:ln>
        <a:effectLst/>
      </c:spPr>
    </c:title>
    <c:autoTitleDeleted val="0"/>
    <c:plotArea>
      <c:layout>
        <c:manualLayout>
          <c:layoutTarget val="inner"/>
          <c:xMode val="edge"/>
          <c:yMode val="edge"/>
          <c:x val="7.5438596491228069E-2"/>
          <c:y val="0.15314465408805034"/>
          <c:w val="0.82438757655293093"/>
          <c:h val="0.72916321780532145"/>
        </c:manualLayout>
      </c:layout>
      <c:scatterChart>
        <c:scatterStyle val="smoothMarker"/>
        <c:varyColors val="0"/>
        <c:ser>
          <c:idx val="0"/>
          <c:order val="0"/>
          <c:tx>
            <c:v>Expected</c:v>
          </c:tx>
          <c:spPr>
            <a:ln w="19050" cap="rnd">
              <a:solidFill>
                <a:schemeClr val="accent1"/>
              </a:solidFill>
              <a:round/>
            </a:ln>
            <a:effectLst/>
          </c:spPr>
          <c:marker>
            <c:symbol val="none"/>
          </c:marker>
          <c:dLbls>
            <c:spPr>
              <a:solidFill>
                <a:schemeClr val="accent1"/>
              </a:solidFill>
              <a:ln>
                <a:noFill/>
              </a:ln>
              <a:effectLst/>
            </c:spPr>
            <c:txPr>
              <a:bodyPr rot="0" spcFirstLastPara="1" vertOverflow="ellipsis" vert="horz" wrap="square" lIns="38100" tIns="19050" rIns="38100" bIns="19050" anchor="b"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Dashboard!$C$17:$C$21</c:f>
              <c:strCache>
                <c:ptCount val="5"/>
                <c:pt idx="0">
                  <c:v>Poor</c:v>
                </c:pt>
                <c:pt idx="1">
                  <c:v>Unsatisfactory</c:v>
                </c:pt>
                <c:pt idx="2">
                  <c:v>Satisfactory</c:v>
                </c:pt>
                <c:pt idx="3">
                  <c:v>Good</c:v>
                </c:pt>
                <c:pt idx="4">
                  <c:v>Excellent</c:v>
                </c:pt>
              </c:strCache>
            </c:strRef>
          </c:xVal>
          <c:yVal>
            <c:numRef>
              <c:f>Dashboard!$D$17:$D$21</c:f>
              <c:numCache>
                <c:formatCode>0%</c:formatCode>
                <c:ptCount val="5"/>
                <c:pt idx="0">
                  <c:v>0.1</c:v>
                </c:pt>
                <c:pt idx="1">
                  <c:v>0.2</c:v>
                </c:pt>
                <c:pt idx="2">
                  <c:v>0.4</c:v>
                </c:pt>
                <c:pt idx="3">
                  <c:v>0.2</c:v>
                </c:pt>
                <c:pt idx="4">
                  <c:v>0</c:v>
                </c:pt>
              </c:numCache>
            </c:numRef>
          </c:yVal>
          <c:smooth val="1"/>
          <c:extLst xmlns:c16r2="http://schemas.microsoft.com/office/drawing/2015/06/chart">
            <c:ext xmlns:c16="http://schemas.microsoft.com/office/drawing/2014/chart" uri="{C3380CC4-5D6E-409C-BE32-E72D297353CC}">
              <c16:uniqueId val="{00000000-DD21-4D8F-A3C1-E91A645125C7}"/>
            </c:ext>
          </c:extLst>
        </c:ser>
        <c:ser>
          <c:idx val="1"/>
          <c:order val="1"/>
          <c:tx>
            <c:v>Actual</c:v>
          </c:tx>
          <c:spPr>
            <a:ln w="19050" cap="rnd">
              <a:solidFill>
                <a:schemeClr val="accent2"/>
              </a:solidFill>
              <a:round/>
            </a:ln>
            <a:effectLst/>
          </c:spPr>
          <c:marker>
            <c:symbol val="none"/>
          </c:marker>
          <c:dLbls>
            <c:spPr>
              <a:solidFill>
                <a:schemeClr val="accent2"/>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Dashboard!$C$17:$C$21</c:f>
              <c:strCache>
                <c:ptCount val="5"/>
                <c:pt idx="0">
                  <c:v>Poor</c:v>
                </c:pt>
                <c:pt idx="1">
                  <c:v>Unsatisfactory</c:v>
                </c:pt>
                <c:pt idx="2">
                  <c:v>Satisfactory</c:v>
                </c:pt>
                <c:pt idx="3">
                  <c:v>Good</c:v>
                </c:pt>
                <c:pt idx="4">
                  <c:v>Excellent</c:v>
                </c:pt>
              </c:strCache>
            </c:strRef>
          </c:xVal>
          <c:yVal>
            <c:numRef>
              <c:f>Dashboard!$E$17:$E$21</c:f>
              <c:numCache>
                <c:formatCode>0%</c:formatCode>
                <c:ptCount val="5"/>
                <c:pt idx="0">
                  <c:v>0.6</c:v>
                </c:pt>
                <c:pt idx="1">
                  <c:v>0</c:v>
                </c:pt>
                <c:pt idx="2">
                  <c:v>0</c:v>
                </c:pt>
                <c:pt idx="3">
                  <c:v>0</c:v>
                </c:pt>
                <c:pt idx="4">
                  <c:v>0.4</c:v>
                </c:pt>
              </c:numCache>
            </c:numRef>
          </c:yVal>
          <c:smooth val="1"/>
          <c:extLst xmlns:c16r2="http://schemas.microsoft.com/office/drawing/2015/06/chart">
            <c:ext xmlns:c16="http://schemas.microsoft.com/office/drawing/2014/chart" uri="{C3380CC4-5D6E-409C-BE32-E72D297353CC}">
              <c16:uniqueId val="{00000001-DD21-4D8F-A3C1-E91A645125C7}"/>
            </c:ext>
          </c:extLst>
        </c:ser>
        <c:dLbls>
          <c:showLegendKey val="0"/>
          <c:showVal val="0"/>
          <c:showCatName val="0"/>
          <c:showSerName val="0"/>
          <c:showPercent val="0"/>
          <c:showBubbleSize val="0"/>
        </c:dLbls>
        <c:axId val="42210368"/>
        <c:axId val="42210944"/>
      </c:scatterChart>
      <c:valAx>
        <c:axId val="42210368"/>
        <c:scaling>
          <c:orientation val="minMax"/>
          <c:max val="5"/>
          <c:min val="1"/>
        </c:scaling>
        <c:delete val="1"/>
        <c:axPos val="b"/>
        <c:numFmt formatCode="General" sourceLinked="1"/>
        <c:majorTickMark val="out"/>
        <c:minorTickMark val="none"/>
        <c:tickLblPos val="nextTo"/>
        <c:crossAx val="42210944"/>
        <c:crosses val="autoZero"/>
        <c:crossBetween val="midCat"/>
        <c:majorUnit val="1"/>
      </c:valAx>
      <c:valAx>
        <c:axId val="42210944"/>
        <c:scaling>
          <c:orientation val="minMax"/>
          <c:max val="1"/>
        </c:scaling>
        <c:delete val="1"/>
        <c:axPos val="l"/>
        <c:numFmt formatCode="0%" sourceLinked="1"/>
        <c:majorTickMark val="out"/>
        <c:minorTickMark val="none"/>
        <c:tickLblPos val="nextTo"/>
        <c:crossAx val="42210368"/>
        <c:crosses val="autoZero"/>
        <c:crossBetween val="midCat"/>
      </c:valAx>
      <c:spPr>
        <a:noFill/>
        <a:ln>
          <a:noFill/>
        </a:ln>
        <a:effectLst/>
      </c:spPr>
    </c:plotArea>
    <c:legend>
      <c:legendPos val="r"/>
      <c:layout>
        <c:manualLayout>
          <c:xMode val="edge"/>
          <c:yMode val="edge"/>
          <c:x val="0.86378816134825254"/>
          <c:y val="3.3557244023742321E-2"/>
          <c:w val="0.11610949947046093"/>
          <c:h val="0.1516183118619606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2.png"/><Relationship Id="rId3" Type="http://schemas.openxmlformats.org/officeDocument/2006/relationships/hyperlink" Target="https://www.someka.net/?utm_source=someka&amp;utm_medium=excel&amp;utm_campaign=File_PerformanceReview" TargetMode="External"/><Relationship Id="rId7" Type="http://schemas.openxmlformats.org/officeDocument/2006/relationships/hyperlink" Target="mailto:info@sphmhospitality.com" TargetMode="External"/><Relationship Id="rId2" Type="http://schemas.openxmlformats.org/officeDocument/2006/relationships/hyperlink" Target="#'Terms of Use'!A1"/><Relationship Id="rId1" Type="http://schemas.openxmlformats.org/officeDocument/2006/relationships/image" Target="../media/image1.png"/><Relationship Id="rId6" Type="http://schemas.openxmlformats.org/officeDocument/2006/relationships/hyperlink" Target="#Dashboard!A5"/><Relationship Id="rId5" Type="http://schemas.openxmlformats.org/officeDocument/2006/relationships/hyperlink" Target="#'Employee Database'!A7"/><Relationship Id="rId10" Type="http://schemas.openxmlformats.org/officeDocument/2006/relationships/image" Target="../media/image3.png"/><Relationship Id="rId4" Type="http://schemas.openxmlformats.org/officeDocument/2006/relationships/chart" Target="../charts/chart1.xml"/><Relationship Id="rId9" Type="http://schemas.openxmlformats.org/officeDocument/2006/relationships/hyperlink" Target="https://www.someka.net/excel-template/employee-review-template/?utm_source=someka_file&amp;open=1" TargetMode="External"/></Relationships>
</file>

<file path=xl/drawings/_rels/drawing10.xml.rels><?xml version="1.0" encoding="UTF-8" standalone="yes"?>
<Relationships xmlns="http://schemas.openxmlformats.org/package/2006/relationships"><Relationship Id="rId8" Type="http://schemas.openxmlformats.org/officeDocument/2006/relationships/hyperlink" Target="https://www.someka.net/excel-template/employee-review-template/?utm_source=someka_file&amp;open=1" TargetMode="External"/><Relationship Id="rId3" Type="http://schemas.openxmlformats.org/officeDocument/2006/relationships/hyperlink" Target="#'Terms of Use'!A1"/><Relationship Id="rId7" Type="http://schemas.openxmlformats.org/officeDocument/2006/relationships/hyperlink" Target="#'Employee Database'!A7"/><Relationship Id="rId2" Type="http://schemas.openxmlformats.org/officeDocument/2006/relationships/image" Target="../media/image12.png"/><Relationship Id="rId1" Type="http://schemas.openxmlformats.org/officeDocument/2006/relationships/image" Target="../media/image1.png"/><Relationship Id="rId6" Type="http://schemas.openxmlformats.org/officeDocument/2006/relationships/image" Target="../media/image7.png"/><Relationship Id="rId5" Type="http://schemas.openxmlformats.org/officeDocument/2006/relationships/hyperlink" Target="#Dashboard!A5"/><Relationship Id="rId4" Type="http://schemas.openxmlformats.org/officeDocument/2006/relationships/hyperlink" Target="mailto:info@sphmhospitality.com" TargetMode="External"/><Relationship Id="rId9" Type="http://schemas.openxmlformats.org/officeDocument/2006/relationships/image" Target="../media/image3.png"/></Relationships>
</file>

<file path=xl/drawings/_rels/drawing11.xml.rels><?xml version="1.0" encoding="UTF-8" standalone="yes"?>
<Relationships xmlns="http://schemas.openxmlformats.org/package/2006/relationships"><Relationship Id="rId8" Type="http://schemas.openxmlformats.org/officeDocument/2006/relationships/hyperlink" Target="https://www.someka.net/excel-template/employee-review-template/?utm_source=someka_file&amp;open=1" TargetMode="External"/><Relationship Id="rId3" Type="http://schemas.openxmlformats.org/officeDocument/2006/relationships/hyperlink" Target="#'Terms of Use'!A1"/><Relationship Id="rId7" Type="http://schemas.openxmlformats.org/officeDocument/2006/relationships/hyperlink" Target="#'Employee Database'!A7"/><Relationship Id="rId2" Type="http://schemas.openxmlformats.org/officeDocument/2006/relationships/image" Target="../media/image12.png"/><Relationship Id="rId1" Type="http://schemas.openxmlformats.org/officeDocument/2006/relationships/image" Target="../media/image1.png"/><Relationship Id="rId6" Type="http://schemas.openxmlformats.org/officeDocument/2006/relationships/image" Target="../media/image7.png"/><Relationship Id="rId5" Type="http://schemas.openxmlformats.org/officeDocument/2006/relationships/hyperlink" Target="#Dashboard!A5"/><Relationship Id="rId4" Type="http://schemas.openxmlformats.org/officeDocument/2006/relationships/hyperlink" Target="mailto:info@sphmhospitality.com" TargetMode="External"/><Relationship Id="rId9" Type="http://schemas.openxmlformats.org/officeDocument/2006/relationships/image" Target="../media/image3.png"/></Relationships>
</file>

<file path=xl/drawings/_rels/drawing12.xml.rels><?xml version="1.0" encoding="UTF-8" standalone="yes"?>
<Relationships xmlns="http://schemas.openxmlformats.org/package/2006/relationships"><Relationship Id="rId8" Type="http://schemas.openxmlformats.org/officeDocument/2006/relationships/hyperlink" Target="https://www.someka.net/excel-template/employee-review-template/?utm_source=someka_file&amp;open=1" TargetMode="External"/><Relationship Id="rId3" Type="http://schemas.openxmlformats.org/officeDocument/2006/relationships/hyperlink" Target="#'Terms of Use'!A1"/><Relationship Id="rId7" Type="http://schemas.openxmlformats.org/officeDocument/2006/relationships/hyperlink" Target="#'Employee Database'!A7"/><Relationship Id="rId2" Type="http://schemas.openxmlformats.org/officeDocument/2006/relationships/image" Target="../media/image12.png"/><Relationship Id="rId1" Type="http://schemas.openxmlformats.org/officeDocument/2006/relationships/image" Target="../media/image1.png"/><Relationship Id="rId6" Type="http://schemas.openxmlformats.org/officeDocument/2006/relationships/image" Target="../media/image7.png"/><Relationship Id="rId5" Type="http://schemas.openxmlformats.org/officeDocument/2006/relationships/hyperlink" Target="#Dashboard!A5"/><Relationship Id="rId4" Type="http://schemas.openxmlformats.org/officeDocument/2006/relationships/hyperlink" Target="mailto:info@sphmhospitality.com" TargetMode="External"/><Relationship Id="rId9" Type="http://schemas.openxmlformats.org/officeDocument/2006/relationships/image" Target="../media/image3.png"/></Relationships>
</file>

<file path=xl/drawings/_rels/drawing13.xml.rels><?xml version="1.0" encoding="UTF-8" standalone="yes"?>
<Relationships xmlns="http://schemas.openxmlformats.org/package/2006/relationships"><Relationship Id="rId3" Type="http://schemas.openxmlformats.org/officeDocument/2006/relationships/hyperlink" Target="#Dashboard!A5"/><Relationship Id="rId2" Type="http://schemas.openxmlformats.org/officeDocument/2006/relationships/image" Target="../media/image2.png"/><Relationship Id="rId1" Type="http://schemas.openxmlformats.org/officeDocument/2006/relationships/hyperlink" Target="mailto:info@sphmhospitality.com" TargetMode="External"/><Relationship Id="rId4" Type="http://schemas.openxmlformats.org/officeDocument/2006/relationships/image" Target="../media/image13.png"/></Relationships>
</file>

<file path=xl/drawings/_rels/drawing2.xml.rels><?xml version="1.0" encoding="UTF-8" standalone="yes"?>
<Relationships xmlns="http://schemas.openxmlformats.org/package/2006/relationships"><Relationship Id="rId8" Type="http://schemas.openxmlformats.org/officeDocument/2006/relationships/image" Target="../media/image5.png"/><Relationship Id="rId3" Type="http://schemas.openxmlformats.org/officeDocument/2006/relationships/hyperlink" Target="https://www.someka.net/?utm_source=someka&amp;utm_medium=excel&amp;utm_campaign=File_PerformanceReview" TargetMode="External"/><Relationship Id="rId7" Type="http://schemas.openxmlformats.org/officeDocument/2006/relationships/hyperlink" Target="mailto:info@sphmhospitality.com" TargetMode="External"/><Relationship Id="rId2" Type="http://schemas.openxmlformats.org/officeDocument/2006/relationships/hyperlink" Target="#'Terms of Use'!A1"/><Relationship Id="rId1" Type="http://schemas.openxmlformats.org/officeDocument/2006/relationships/image" Target="../media/image4.png"/><Relationship Id="rId6" Type="http://schemas.openxmlformats.org/officeDocument/2006/relationships/hyperlink" Target="https://www.someka.net/excel-template/employee-review-template/?utm_source=someka_file&amp;open=1" TargetMode="External"/><Relationship Id="rId5" Type="http://schemas.openxmlformats.org/officeDocument/2006/relationships/hyperlink" Target="#Dashboard!A5"/><Relationship Id="rId4" Type="http://schemas.openxmlformats.org/officeDocument/2006/relationships/hyperlink" Target="#'Employee Database'!A7"/><Relationship Id="rId9" Type="http://schemas.openxmlformats.org/officeDocument/2006/relationships/image" Target="../media/image2.png"/></Relationships>
</file>

<file path=xl/drawings/_rels/drawing3.xml.rels><?xml version="1.0" encoding="UTF-8" standalone="yes"?>
<Relationships xmlns="http://schemas.openxmlformats.org/package/2006/relationships"><Relationship Id="rId8" Type="http://schemas.openxmlformats.org/officeDocument/2006/relationships/hyperlink" Target="https://www.someka.net/excel-template/employee-review-template/?utm_source=someka_file&amp;open=1" TargetMode="External"/><Relationship Id="rId3" Type="http://schemas.openxmlformats.org/officeDocument/2006/relationships/hyperlink" Target="#'Terms of Use'!A1"/><Relationship Id="rId7" Type="http://schemas.openxmlformats.org/officeDocument/2006/relationships/hyperlink" Target="#'Employee Database'!A7"/><Relationship Id="rId2" Type="http://schemas.openxmlformats.org/officeDocument/2006/relationships/image" Target="../media/image6.jpeg"/><Relationship Id="rId1" Type="http://schemas.openxmlformats.org/officeDocument/2006/relationships/image" Target="../media/image1.png"/><Relationship Id="rId6" Type="http://schemas.openxmlformats.org/officeDocument/2006/relationships/image" Target="../media/image7.png"/><Relationship Id="rId5" Type="http://schemas.openxmlformats.org/officeDocument/2006/relationships/hyperlink" Target="#Dashboard!A5"/><Relationship Id="rId4" Type="http://schemas.openxmlformats.org/officeDocument/2006/relationships/hyperlink" Target="mailto:info@sphmhospitality.com" TargetMode="External"/><Relationship Id="rId9" Type="http://schemas.openxmlformats.org/officeDocument/2006/relationships/image" Target="../media/image3.png"/></Relationships>
</file>

<file path=xl/drawings/_rels/drawing4.xml.rels><?xml version="1.0" encoding="UTF-8" standalone="yes"?>
<Relationships xmlns="http://schemas.openxmlformats.org/package/2006/relationships"><Relationship Id="rId8" Type="http://schemas.openxmlformats.org/officeDocument/2006/relationships/hyperlink" Target="https://www.someka.net/excel-template/employee-review-template/?utm_source=someka_file&amp;open=1" TargetMode="External"/><Relationship Id="rId3" Type="http://schemas.openxmlformats.org/officeDocument/2006/relationships/hyperlink" Target="#'Terms of Use'!A1"/><Relationship Id="rId7" Type="http://schemas.openxmlformats.org/officeDocument/2006/relationships/hyperlink" Target="mailto:info@sphmhospitality.com" TargetMode="External"/><Relationship Id="rId2" Type="http://schemas.openxmlformats.org/officeDocument/2006/relationships/image" Target="../media/image8.jpeg"/><Relationship Id="rId1" Type="http://schemas.openxmlformats.org/officeDocument/2006/relationships/image" Target="../media/image1.png"/><Relationship Id="rId6" Type="http://schemas.openxmlformats.org/officeDocument/2006/relationships/hyperlink" Target="#'Employee Database'!A7"/><Relationship Id="rId5" Type="http://schemas.openxmlformats.org/officeDocument/2006/relationships/image" Target="../media/image7.png"/><Relationship Id="rId4" Type="http://schemas.openxmlformats.org/officeDocument/2006/relationships/hyperlink" Target="#Dashboard!A5"/><Relationship Id="rId9" Type="http://schemas.openxmlformats.org/officeDocument/2006/relationships/image" Target="../media/image3.png"/></Relationships>
</file>

<file path=xl/drawings/_rels/drawing5.xml.rels><?xml version="1.0" encoding="UTF-8" standalone="yes"?>
<Relationships xmlns="http://schemas.openxmlformats.org/package/2006/relationships"><Relationship Id="rId8" Type="http://schemas.openxmlformats.org/officeDocument/2006/relationships/hyperlink" Target="mailto:info@sphmhospitality.com" TargetMode="External"/><Relationship Id="rId3" Type="http://schemas.openxmlformats.org/officeDocument/2006/relationships/hyperlink" Target="#'Terms of Use'!A1"/><Relationship Id="rId7" Type="http://schemas.openxmlformats.org/officeDocument/2006/relationships/hyperlink" Target="https://www.someka.net/excel-template/employee-review-template/?utm_source=someka_file&amp;open=1" TargetMode="External"/><Relationship Id="rId2" Type="http://schemas.openxmlformats.org/officeDocument/2006/relationships/image" Target="../media/image9.jpeg"/><Relationship Id="rId1" Type="http://schemas.openxmlformats.org/officeDocument/2006/relationships/image" Target="../media/image1.png"/><Relationship Id="rId6" Type="http://schemas.openxmlformats.org/officeDocument/2006/relationships/hyperlink" Target="#'Employee Database'!A7"/><Relationship Id="rId5" Type="http://schemas.openxmlformats.org/officeDocument/2006/relationships/image" Target="../media/image7.png"/><Relationship Id="rId4" Type="http://schemas.openxmlformats.org/officeDocument/2006/relationships/hyperlink" Target="#Dashboard!A5"/><Relationship Id="rId9" Type="http://schemas.openxmlformats.org/officeDocument/2006/relationships/image" Target="../media/image3.png"/></Relationships>
</file>

<file path=xl/drawings/_rels/drawing6.xml.rels><?xml version="1.0" encoding="UTF-8" standalone="yes"?>
<Relationships xmlns="http://schemas.openxmlformats.org/package/2006/relationships"><Relationship Id="rId8" Type="http://schemas.openxmlformats.org/officeDocument/2006/relationships/hyperlink" Target="mailto:info@sphmhospitality.com" TargetMode="External"/><Relationship Id="rId3" Type="http://schemas.openxmlformats.org/officeDocument/2006/relationships/hyperlink" Target="#'Terms of Use'!A1"/><Relationship Id="rId7" Type="http://schemas.openxmlformats.org/officeDocument/2006/relationships/hyperlink" Target="https://www.someka.net/excel-template/employee-review-template/?utm_source=someka_file&amp;open=1" TargetMode="External"/><Relationship Id="rId2" Type="http://schemas.openxmlformats.org/officeDocument/2006/relationships/image" Target="../media/image10.jpeg"/><Relationship Id="rId1" Type="http://schemas.openxmlformats.org/officeDocument/2006/relationships/image" Target="../media/image1.png"/><Relationship Id="rId6" Type="http://schemas.openxmlformats.org/officeDocument/2006/relationships/hyperlink" Target="#'Employee Database'!A7"/><Relationship Id="rId5" Type="http://schemas.openxmlformats.org/officeDocument/2006/relationships/image" Target="../media/image7.png"/><Relationship Id="rId4" Type="http://schemas.openxmlformats.org/officeDocument/2006/relationships/hyperlink" Target="#Dashboard!A5"/><Relationship Id="rId9" Type="http://schemas.openxmlformats.org/officeDocument/2006/relationships/image" Target="../media/image3.png"/></Relationships>
</file>

<file path=xl/drawings/_rels/drawing7.xml.rels><?xml version="1.0" encoding="UTF-8" standalone="yes"?>
<Relationships xmlns="http://schemas.openxmlformats.org/package/2006/relationships"><Relationship Id="rId8" Type="http://schemas.openxmlformats.org/officeDocument/2006/relationships/hyperlink" Target="https://www.someka.net/excel-template/employee-review-template/?utm_source=someka_file&amp;open=1" TargetMode="External"/><Relationship Id="rId3" Type="http://schemas.openxmlformats.org/officeDocument/2006/relationships/hyperlink" Target="#'Terms of Use'!A1"/><Relationship Id="rId7" Type="http://schemas.openxmlformats.org/officeDocument/2006/relationships/hyperlink" Target="mailto:info@sphmhospitality.com" TargetMode="External"/><Relationship Id="rId2" Type="http://schemas.openxmlformats.org/officeDocument/2006/relationships/image" Target="../media/image11.jpeg"/><Relationship Id="rId1" Type="http://schemas.openxmlformats.org/officeDocument/2006/relationships/image" Target="../media/image1.png"/><Relationship Id="rId6" Type="http://schemas.openxmlformats.org/officeDocument/2006/relationships/hyperlink" Target="#'Employee Database'!A7"/><Relationship Id="rId5" Type="http://schemas.openxmlformats.org/officeDocument/2006/relationships/image" Target="../media/image7.png"/><Relationship Id="rId4" Type="http://schemas.openxmlformats.org/officeDocument/2006/relationships/hyperlink" Target="#Dashboard!A5"/><Relationship Id="rId9" Type="http://schemas.openxmlformats.org/officeDocument/2006/relationships/image" Target="../media/image3.png"/></Relationships>
</file>

<file path=xl/drawings/_rels/drawing8.xml.rels><?xml version="1.0" encoding="UTF-8" standalone="yes"?>
<Relationships xmlns="http://schemas.openxmlformats.org/package/2006/relationships"><Relationship Id="rId8" Type="http://schemas.openxmlformats.org/officeDocument/2006/relationships/hyperlink" Target="https://www.someka.net/excel-template/employee-review-template/?utm_source=someka_file&amp;open=1" TargetMode="External"/><Relationship Id="rId3" Type="http://schemas.openxmlformats.org/officeDocument/2006/relationships/hyperlink" Target="#'Terms of Use'!A1"/><Relationship Id="rId7" Type="http://schemas.openxmlformats.org/officeDocument/2006/relationships/hyperlink" Target="#'Employee Database'!A7"/><Relationship Id="rId2" Type="http://schemas.openxmlformats.org/officeDocument/2006/relationships/image" Target="../media/image12.png"/><Relationship Id="rId1" Type="http://schemas.openxmlformats.org/officeDocument/2006/relationships/image" Target="../media/image1.png"/><Relationship Id="rId6" Type="http://schemas.openxmlformats.org/officeDocument/2006/relationships/image" Target="../media/image7.png"/><Relationship Id="rId5" Type="http://schemas.openxmlformats.org/officeDocument/2006/relationships/hyperlink" Target="#Dashboard!A5"/><Relationship Id="rId4" Type="http://schemas.openxmlformats.org/officeDocument/2006/relationships/hyperlink" Target="mailto:info@sphmhospitality.com" TargetMode="External"/><Relationship Id="rId9" Type="http://schemas.openxmlformats.org/officeDocument/2006/relationships/image" Target="../media/image3.png"/></Relationships>
</file>

<file path=xl/drawings/_rels/drawing9.xml.rels><?xml version="1.0" encoding="UTF-8" standalone="yes"?>
<Relationships xmlns="http://schemas.openxmlformats.org/package/2006/relationships"><Relationship Id="rId8" Type="http://schemas.openxmlformats.org/officeDocument/2006/relationships/hyperlink" Target="https://www.someka.net/excel-template/employee-review-template/?utm_source=someka_file&amp;open=1" TargetMode="External"/><Relationship Id="rId3" Type="http://schemas.openxmlformats.org/officeDocument/2006/relationships/hyperlink" Target="#'Terms of Use'!A1"/><Relationship Id="rId7" Type="http://schemas.openxmlformats.org/officeDocument/2006/relationships/hyperlink" Target="#'Employee Database'!A7"/><Relationship Id="rId2" Type="http://schemas.openxmlformats.org/officeDocument/2006/relationships/image" Target="../media/image12.png"/><Relationship Id="rId1" Type="http://schemas.openxmlformats.org/officeDocument/2006/relationships/image" Target="../media/image1.png"/><Relationship Id="rId6" Type="http://schemas.openxmlformats.org/officeDocument/2006/relationships/image" Target="../media/image7.png"/><Relationship Id="rId5" Type="http://schemas.openxmlformats.org/officeDocument/2006/relationships/hyperlink" Target="#Dashboard!A5"/><Relationship Id="rId4" Type="http://schemas.openxmlformats.org/officeDocument/2006/relationships/hyperlink" Target="mailto:info@sphmhospitality.com" TargetMode="External"/><Relationship Id="rId9"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absolute">
    <xdr:from>
      <xdr:col>1</xdr:col>
      <xdr:colOff>22860</xdr:colOff>
      <xdr:row>1</xdr:row>
      <xdr:rowOff>22860</xdr:rowOff>
    </xdr:from>
    <xdr:to>
      <xdr:col>2</xdr:col>
      <xdr:colOff>352425</xdr:colOff>
      <xdr:row>2</xdr:row>
      <xdr:rowOff>251460</xdr:rowOff>
    </xdr:to>
    <xdr:pic>
      <xdr:nvPicPr>
        <xdr:cNvPr id="2" name="Picture 1">
          <a:extLst>
            <a:ext uri="{FF2B5EF4-FFF2-40B4-BE49-F238E27FC236}">
              <a16:creationId xmlns:a16="http://schemas.microsoft.com/office/drawing/2014/main" xmlns="" id="{A5D946AB-F661-4A0A-8C2C-44AC88AF97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4320" y="114300"/>
          <a:ext cx="487680" cy="472440"/>
        </a:xfrm>
        <a:prstGeom prst="rect">
          <a:avLst/>
        </a:prstGeom>
      </xdr:spPr>
    </xdr:pic>
    <xdr:clientData/>
  </xdr:twoCellAnchor>
  <xdr:oneCellAnchor>
    <xdr:from>
      <xdr:col>1</xdr:col>
      <xdr:colOff>38100</xdr:colOff>
      <xdr:row>33</xdr:row>
      <xdr:rowOff>38100</xdr:rowOff>
    </xdr:from>
    <xdr:ext cx="791490" cy="200756"/>
    <xdr:sp macro="" textlink="">
      <xdr:nvSpPr>
        <xdr:cNvPr id="5" name="Rectangle 4">
          <a:hlinkClick xmlns:r="http://schemas.openxmlformats.org/officeDocument/2006/relationships" r:id="rId2" tooltip="Terms of Use"/>
          <a:extLst>
            <a:ext uri="{FF2B5EF4-FFF2-40B4-BE49-F238E27FC236}">
              <a16:creationId xmlns:a16="http://schemas.microsoft.com/office/drawing/2014/main" xmlns="" id="{714F3CFC-089D-458E-9976-EC111BB0C0A3}"/>
            </a:ext>
          </a:extLst>
        </xdr:cNvPr>
        <xdr:cNvSpPr/>
      </xdr:nvSpPr>
      <xdr:spPr>
        <a:xfrm>
          <a:off x="289560" y="11102340"/>
          <a:ext cx="791490" cy="2007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18000" rIns="36000" bIns="18000" rtlCol="0" anchor="t">
          <a:spAutoFit/>
        </a:bodyPr>
        <a:lstStyle/>
        <a:p>
          <a:pPr algn="l"/>
          <a:r>
            <a:rPr lang="tr-TR" sz="1050" i="1" u="sng">
              <a:solidFill>
                <a:schemeClr val="bg1">
                  <a:lumMod val="95000"/>
                </a:schemeClr>
              </a:solidFill>
            </a:rPr>
            <a:t>Terms</a:t>
          </a:r>
          <a:r>
            <a:rPr lang="tr-TR" sz="1050" u="sng">
              <a:solidFill>
                <a:schemeClr val="bg1">
                  <a:lumMod val="95000"/>
                </a:schemeClr>
              </a:solidFill>
            </a:rPr>
            <a:t> of </a:t>
          </a:r>
          <a:r>
            <a:rPr lang="tr-TR" sz="1050" i="1" u="sng">
              <a:solidFill>
                <a:schemeClr val="bg1">
                  <a:lumMod val="95000"/>
                </a:schemeClr>
              </a:solidFill>
            </a:rPr>
            <a:t>Use</a:t>
          </a:r>
        </a:p>
      </xdr:txBody>
    </xdr:sp>
    <xdr:clientData fPrintsWithSheet="0"/>
  </xdr:oneCellAnchor>
  <xdr:oneCellAnchor>
    <xdr:from>
      <xdr:col>8</xdr:col>
      <xdr:colOff>1295400</xdr:colOff>
      <xdr:row>33</xdr:row>
      <xdr:rowOff>38100</xdr:rowOff>
    </xdr:from>
    <xdr:ext cx="1711485" cy="208578"/>
    <xdr:sp macro="" textlink="">
      <xdr:nvSpPr>
        <xdr:cNvPr id="6" name="Rectangle 5">
          <a:hlinkClick xmlns:r="http://schemas.openxmlformats.org/officeDocument/2006/relationships" r:id="rId3" tooltip="Someka Excel Solutions"/>
          <a:extLst>
            <a:ext uri="{FF2B5EF4-FFF2-40B4-BE49-F238E27FC236}">
              <a16:creationId xmlns:a16="http://schemas.microsoft.com/office/drawing/2014/main" xmlns="" id="{F5750C2C-57F5-4264-BC52-76C05CC16231}"/>
            </a:ext>
          </a:extLst>
        </xdr:cNvPr>
        <xdr:cNvSpPr/>
      </xdr:nvSpPr>
      <xdr:spPr>
        <a:xfrm>
          <a:off x="10315575" y="5924550"/>
          <a:ext cx="1711485" cy="2085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18000" rIns="36000" bIns="18000" rtlCol="0" anchor="t">
          <a:spAutoFit/>
        </a:bodyPr>
        <a:lstStyle/>
        <a:p>
          <a:pPr algn="l"/>
          <a:r>
            <a:rPr lang="tr-TR" sz="1100" i="1" u="none">
              <a:solidFill>
                <a:schemeClr val="bg1">
                  <a:lumMod val="95000"/>
                </a:schemeClr>
              </a:solidFill>
            </a:rPr>
            <a:t>Developed by someka.net ©</a:t>
          </a:r>
        </a:p>
      </xdr:txBody>
    </xdr:sp>
    <xdr:clientData/>
  </xdr:oneCellAnchor>
  <xdr:twoCellAnchor editAs="absolute">
    <xdr:from>
      <xdr:col>5</xdr:col>
      <xdr:colOff>146685</xdr:colOff>
      <xdr:row>5</xdr:row>
      <xdr:rowOff>72390</xdr:rowOff>
    </xdr:from>
    <xdr:to>
      <xdr:col>9</xdr:col>
      <xdr:colOff>1304925</xdr:colOff>
      <xdr:row>20</xdr:row>
      <xdr:rowOff>146685</xdr:rowOff>
    </xdr:to>
    <xdr:grpSp>
      <xdr:nvGrpSpPr>
        <xdr:cNvPr id="9" name="Group 8">
          <a:extLst>
            <a:ext uri="{FF2B5EF4-FFF2-40B4-BE49-F238E27FC236}">
              <a16:creationId xmlns:a16="http://schemas.microsoft.com/office/drawing/2014/main" xmlns="" id="{682154D1-AE78-46CB-B2C4-D38D3A94E5A6}"/>
            </a:ext>
          </a:extLst>
        </xdr:cNvPr>
        <xdr:cNvGrpSpPr/>
      </xdr:nvGrpSpPr>
      <xdr:grpSpPr>
        <a:xfrm>
          <a:off x="4890135" y="815340"/>
          <a:ext cx="6949440" cy="2827020"/>
          <a:chOff x="4884420" y="815340"/>
          <a:chExt cx="5981700" cy="2796540"/>
        </a:xfrm>
      </xdr:grpSpPr>
      <xdr:graphicFrame macro="">
        <xdr:nvGraphicFramePr>
          <xdr:cNvPr id="7" name="Chart 6">
            <a:extLst>
              <a:ext uri="{FF2B5EF4-FFF2-40B4-BE49-F238E27FC236}">
                <a16:creationId xmlns:a16="http://schemas.microsoft.com/office/drawing/2014/main" xmlns="" id="{059D7D40-1F41-4198-9BDE-485243C96F55}"/>
              </a:ext>
            </a:extLst>
          </xdr:cNvPr>
          <xdr:cNvGraphicFramePr/>
        </xdr:nvGraphicFramePr>
        <xdr:xfrm>
          <a:off x="4884420" y="815340"/>
          <a:ext cx="5981700" cy="2796540"/>
        </xdr:xfrm>
        <a:graphic>
          <a:graphicData uri="http://schemas.openxmlformats.org/drawingml/2006/chart">
            <c:chart xmlns:c="http://schemas.openxmlformats.org/drawingml/2006/chart" xmlns:r="http://schemas.openxmlformats.org/officeDocument/2006/relationships" r:id="rId4"/>
          </a:graphicData>
        </a:graphic>
      </xdr:graphicFrame>
      <xdr:sp macro="" textlink="">
        <xdr:nvSpPr>
          <xdr:cNvPr id="8" name="TextBox 7">
            <a:extLst>
              <a:ext uri="{FF2B5EF4-FFF2-40B4-BE49-F238E27FC236}">
                <a16:creationId xmlns:a16="http://schemas.microsoft.com/office/drawing/2014/main" xmlns="" id="{0D616F57-3118-45B3-9F8A-BAE92E7E32C7}"/>
              </a:ext>
            </a:extLst>
          </xdr:cNvPr>
          <xdr:cNvSpPr txBox="1"/>
        </xdr:nvSpPr>
        <xdr:spPr>
          <a:xfrm>
            <a:off x="5143496" y="3305278"/>
            <a:ext cx="5689830" cy="24630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bg2">
                    <a:lumMod val="25000"/>
                  </a:schemeClr>
                </a:solidFill>
              </a:rPr>
              <a:t>Poor	  </a:t>
            </a:r>
            <a:r>
              <a:rPr lang="tr-TR" sz="1100" b="1">
                <a:solidFill>
                  <a:schemeClr val="bg2">
                    <a:lumMod val="25000"/>
                  </a:schemeClr>
                </a:solidFill>
              </a:rPr>
              <a:t>  </a:t>
            </a:r>
            <a:r>
              <a:rPr lang="en-GB" sz="1100" b="1">
                <a:solidFill>
                  <a:schemeClr val="bg2">
                    <a:lumMod val="25000"/>
                  </a:schemeClr>
                </a:solidFill>
              </a:rPr>
              <a:t>   Unsatisfactory</a:t>
            </a:r>
            <a:r>
              <a:rPr lang="en-GB" sz="1100" b="1" baseline="0">
                <a:solidFill>
                  <a:schemeClr val="bg2">
                    <a:lumMod val="25000"/>
                  </a:schemeClr>
                </a:solidFill>
              </a:rPr>
              <a:t>                </a:t>
            </a:r>
            <a:r>
              <a:rPr lang="tr-TR" sz="1100" b="1" baseline="0">
                <a:solidFill>
                  <a:schemeClr val="bg2">
                    <a:lumMod val="25000"/>
                  </a:schemeClr>
                </a:solidFill>
              </a:rPr>
              <a:t>     </a:t>
            </a:r>
            <a:r>
              <a:rPr lang="en-GB" sz="1100" b="1" baseline="0">
                <a:solidFill>
                  <a:schemeClr val="bg2">
                    <a:lumMod val="25000"/>
                  </a:schemeClr>
                </a:solidFill>
              </a:rPr>
              <a:t> </a:t>
            </a:r>
            <a:r>
              <a:rPr lang="tr-TR" sz="1100" b="1" baseline="0">
                <a:solidFill>
                  <a:schemeClr val="bg2">
                    <a:lumMod val="25000"/>
                  </a:schemeClr>
                </a:solidFill>
              </a:rPr>
              <a:t> </a:t>
            </a:r>
            <a:r>
              <a:rPr lang="en-GB" sz="1100" b="1" baseline="0">
                <a:solidFill>
                  <a:schemeClr val="bg2">
                    <a:lumMod val="25000"/>
                  </a:schemeClr>
                </a:solidFill>
              </a:rPr>
              <a:t>   Satisfactory	             </a:t>
            </a:r>
            <a:r>
              <a:rPr lang="tr-TR" sz="1100" b="1" baseline="0">
                <a:solidFill>
                  <a:schemeClr val="bg2">
                    <a:lumMod val="25000"/>
                  </a:schemeClr>
                </a:solidFill>
              </a:rPr>
              <a:t> </a:t>
            </a:r>
            <a:r>
              <a:rPr lang="en-GB" sz="1100" b="1" baseline="0">
                <a:solidFill>
                  <a:schemeClr val="bg2">
                    <a:lumMod val="25000"/>
                  </a:schemeClr>
                </a:solidFill>
              </a:rPr>
              <a:t>     Good	       </a:t>
            </a:r>
            <a:r>
              <a:rPr lang="tr-TR" sz="1100" b="1" baseline="0">
                <a:solidFill>
                  <a:schemeClr val="bg2">
                    <a:lumMod val="25000"/>
                  </a:schemeClr>
                </a:solidFill>
              </a:rPr>
              <a:t>                      </a:t>
            </a:r>
            <a:r>
              <a:rPr lang="en-GB" sz="1100" b="1" baseline="0">
                <a:solidFill>
                  <a:schemeClr val="bg2">
                    <a:lumMod val="25000"/>
                  </a:schemeClr>
                </a:solidFill>
              </a:rPr>
              <a:t>Excellent</a:t>
            </a:r>
            <a:endParaRPr lang="en-GB" sz="1100" b="1">
              <a:solidFill>
                <a:schemeClr val="bg2">
                  <a:lumMod val="25000"/>
                </a:schemeClr>
              </a:solidFill>
            </a:endParaRPr>
          </a:p>
        </xdr:txBody>
      </xdr:sp>
    </xdr:grpSp>
    <xdr:clientData/>
  </xdr:twoCellAnchor>
  <xdr:twoCellAnchor>
    <xdr:from>
      <xdr:col>5</xdr:col>
      <xdr:colOff>453180</xdr:colOff>
      <xdr:row>24</xdr:row>
      <xdr:rowOff>175260</xdr:rowOff>
    </xdr:from>
    <xdr:to>
      <xdr:col>7</xdr:col>
      <xdr:colOff>674160</xdr:colOff>
      <xdr:row>31</xdr:row>
      <xdr:rowOff>0</xdr:rowOff>
    </xdr:to>
    <xdr:sp macro="" textlink="$AB$24">
      <xdr:nvSpPr>
        <xdr:cNvPr id="14" name="Ribbon: Tilted Down 13">
          <a:extLst>
            <a:ext uri="{FF2B5EF4-FFF2-40B4-BE49-F238E27FC236}">
              <a16:creationId xmlns:a16="http://schemas.microsoft.com/office/drawing/2014/main" xmlns="" id="{70320459-E74F-45D3-9B19-9A2184E30939}"/>
            </a:ext>
          </a:extLst>
        </xdr:cNvPr>
        <xdr:cNvSpPr/>
      </xdr:nvSpPr>
      <xdr:spPr>
        <a:xfrm>
          <a:off x="5276640" y="4290060"/>
          <a:ext cx="3208020" cy="1127760"/>
        </a:xfrm>
        <a:prstGeom prst="ribbon">
          <a:avLst/>
        </a:prstGeom>
        <a:solidFill>
          <a:schemeClr val="accent6">
            <a:lumMod val="60000"/>
            <a:lumOff val="40000"/>
          </a:schemeClr>
        </a:solidFill>
        <a:ln>
          <a:solidFill>
            <a:schemeClr val="accent6">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fld id="{4241835E-3131-435B-8501-27870E73607A}" type="TxLink">
            <a:rPr lang="en-US" sz="1400" b="1" i="0" u="none" strike="noStrike">
              <a:solidFill>
                <a:srgbClr val="000000"/>
              </a:solidFill>
              <a:latin typeface="Calibri" panose="020F0502020204030204" pitchFamily="34" charset="0"/>
              <a:cs typeface="Calibri" panose="020F0502020204030204" pitchFamily="34" charset="0"/>
            </a:rPr>
            <a:pPr algn="ctr"/>
            <a:t>Human Resources</a:t>
          </a:fld>
          <a:endParaRPr lang="en-GB" sz="1800" b="1">
            <a:latin typeface="Calibri" panose="020F0502020204030204" pitchFamily="34" charset="0"/>
            <a:cs typeface="Calibri" panose="020F0502020204030204" pitchFamily="34" charset="0"/>
          </a:endParaRPr>
        </a:p>
      </xdr:txBody>
    </xdr:sp>
    <xdr:clientData/>
  </xdr:twoCellAnchor>
  <xdr:twoCellAnchor>
    <xdr:from>
      <xdr:col>7</xdr:col>
      <xdr:colOff>948480</xdr:colOff>
      <xdr:row>24</xdr:row>
      <xdr:rowOff>175260</xdr:rowOff>
    </xdr:from>
    <xdr:to>
      <xdr:col>9</xdr:col>
      <xdr:colOff>1169460</xdr:colOff>
      <xdr:row>31</xdr:row>
      <xdr:rowOff>0</xdr:rowOff>
    </xdr:to>
    <xdr:sp macro="" textlink="$AB$25">
      <xdr:nvSpPr>
        <xdr:cNvPr id="15" name="Ribbon: Tilted Down 14">
          <a:extLst>
            <a:ext uri="{FF2B5EF4-FFF2-40B4-BE49-F238E27FC236}">
              <a16:creationId xmlns:a16="http://schemas.microsoft.com/office/drawing/2014/main" xmlns="" id="{851481B9-AC5E-4A8C-A617-B61A613F863D}"/>
            </a:ext>
          </a:extLst>
        </xdr:cNvPr>
        <xdr:cNvSpPr/>
      </xdr:nvSpPr>
      <xdr:spPr>
        <a:xfrm>
          <a:off x="8520855" y="4442460"/>
          <a:ext cx="3116580" cy="1167765"/>
        </a:xfrm>
        <a:prstGeom prst="ribbon">
          <a:avLst/>
        </a:prstGeom>
        <a:ln>
          <a:solidFill>
            <a:schemeClr val="accent2">
              <a:lumMod val="50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fld id="{54D0442B-5AF8-42D0-A011-283814DD0C59}" type="TxLink">
            <a:rPr lang="en-US" sz="1400" b="1" i="0" u="none" strike="noStrike">
              <a:solidFill>
                <a:srgbClr val="000000"/>
              </a:solidFill>
              <a:latin typeface="Calibri" panose="020F0502020204030204" pitchFamily="34" charset="0"/>
              <a:cs typeface="Calibri" panose="020F0502020204030204" pitchFamily="34" charset="0"/>
            </a:rPr>
            <a:pPr algn="ctr"/>
            <a:t>Food &amp; Beverage</a:t>
          </a:fld>
          <a:endParaRPr lang="en-GB" sz="1200" b="1">
            <a:latin typeface="Calibri" panose="020F0502020204030204" pitchFamily="34" charset="0"/>
            <a:cs typeface="Calibri" panose="020F0502020204030204" pitchFamily="34" charset="0"/>
          </a:endParaRPr>
        </a:p>
      </xdr:txBody>
    </xdr:sp>
    <xdr:clientData/>
  </xdr:twoCellAnchor>
  <xdr:twoCellAnchor>
    <xdr:from>
      <xdr:col>5</xdr:col>
      <xdr:colOff>453390</xdr:colOff>
      <xdr:row>22</xdr:row>
      <xdr:rowOff>114300</xdr:rowOff>
    </xdr:from>
    <xdr:to>
      <xdr:col>7</xdr:col>
      <xdr:colOff>673950</xdr:colOff>
      <xdr:row>23</xdr:row>
      <xdr:rowOff>175260</xdr:rowOff>
    </xdr:to>
    <xdr:sp macro="" textlink="">
      <xdr:nvSpPr>
        <xdr:cNvPr id="16" name="Rectangle: Rounded Corners 15">
          <a:extLst>
            <a:ext uri="{FF2B5EF4-FFF2-40B4-BE49-F238E27FC236}">
              <a16:creationId xmlns:a16="http://schemas.microsoft.com/office/drawing/2014/main" xmlns="" id="{88885BC4-E357-4A9F-A448-00645EED740F}"/>
            </a:ext>
          </a:extLst>
        </xdr:cNvPr>
        <xdr:cNvSpPr/>
      </xdr:nvSpPr>
      <xdr:spPr>
        <a:xfrm>
          <a:off x="5276850" y="3863340"/>
          <a:ext cx="3207600" cy="243840"/>
        </a:xfrm>
        <a:prstGeom prst="roundRect">
          <a:avLst/>
        </a:prstGeom>
        <a:solidFill>
          <a:schemeClr val="accent6">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solidFill>
                <a:sysClr val="windowText" lastClr="000000"/>
              </a:solidFill>
              <a:latin typeface="+mn-lt"/>
            </a:rPr>
            <a:t>BEST</a:t>
          </a:r>
          <a:r>
            <a:rPr lang="en-GB" sz="1400" b="1" baseline="0">
              <a:solidFill>
                <a:sysClr val="windowText" lastClr="000000"/>
              </a:solidFill>
              <a:latin typeface="+mn-lt"/>
            </a:rPr>
            <a:t> DEPARTMENT</a:t>
          </a:r>
          <a:endParaRPr lang="en-GB" sz="1400" b="1">
            <a:solidFill>
              <a:sysClr val="windowText" lastClr="000000"/>
            </a:solidFill>
            <a:latin typeface="+mn-lt"/>
          </a:endParaRPr>
        </a:p>
      </xdr:txBody>
    </xdr:sp>
    <xdr:clientData/>
  </xdr:twoCellAnchor>
  <xdr:twoCellAnchor>
    <xdr:from>
      <xdr:col>7</xdr:col>
      <xdr:colOff>948690</xdr:colOff>
      <xdr:row>22</xdr:row>
      <xdr:rowOff>114300</xdr:rowOff>
    </xdr:from>
    <xdr:to>
      <xdr:col>9</xdr:col>
      <xdr:colOff>1169250</xdr:colOff>
      <xdr:row>23</xdr:row>
      <xdr:rowOff>175260</xdr:rowOff>
    </xdr:to>
    <xdr:sp macro="" textlink="">
      <xdr:nvSpPr>
        <xdr:cNvPr id="17" name="Rectangle: Rounded Corners 16">
          <a:extLst>
            <a:ext uri="{FF2B5EF4-FFF2-40B4-BE49-F238E27FC236}">
              <a16:creationId xmlns:a16="http://schemas.microsoft.com/office/drawing/2014/main" xmlns="" id="{E17472CF-2D04-4AD2-B4A5-8EE6612534F8}"/>
            </a:ext>
          </a:extLst>
        </xdr:cNvPr>
        <xdr:cNvSpPr/>
      </xdr:nvSpPr>
      <xdr:spPr>
        <a:xfrm>
          <a:off x="8759190" y="3863340"/>
          <a:ext cx="3207600" cy="243840"/>
        </a:xfrm>
        <a:prstGeom prst="roundRect">
          <a:avLst/>
        </a:prstGeom>
        <a:ln>
          <a:no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GB" sz="1400" b="1">
              <a:latin typeface="+mn-lt"/>
            </a:rPr>
            <a:t>WORST DEPARTMENT</a:t>
          </a:r>
        </a:p>
      </xdr:txBody>
    </xdr:sp>
    <xdr:clientData/>
  </xdr:twoCellAnchor>
  <xdr:twoCellAnchor>
    <xdr:from>
      <xdr:col>6</xdr:col>
      <xdr:colOff>88911</xdr:colOff>
      <xdr:row>1</xdr:row>
      <xdr:rowOff>99060</xdr:rowOff>
    </xdr:from>
    <xdr:to>
      <xdr:col>6</xdr:col>
      <xdr:colOff>1276350</xdr:colOff>
      <xdr:row>2</xdr:row>
      <xdr:rowOff>210724</xdr:rowOff>
    </xdr:to>
    <xdr:sp macro="" textlink="">
      <xdr:nvSpPr>
        <xdr:cNvPr id="18" name="Rectangle: Rounded Corners 17">
          <a:hlinkClick xmlns:r="http://schemas.openxmlformats.org/officeDocument/2006/relationships" r:id="rId5" tooltip="Go To"/>
          <a:extLst>
            <a:ext uri="{FF2B5EF4-FFF2-40B4-BE49-F238E27FC236}">
              <a16:creationId xmlns:a16="http://schemas.microsoft.com/office/drawing/2014/main" xmlns="" id="{8352616E-09AF-41E9-9245-0B00E9E2D04F}"/>
            </a:ext>
          </a:extLst>
        </xdr:cNvPr>
        <xdr:cNvSpPr>
          <a:spLocks noChangeAspect="1"/>
        </xdr:cNvSpPr>
      </xdr:nvSpPr>
      <xdr:spPr>
        <a:xfrm>
          <a:off x="6280161" y="184785"/>
          <a:ext cx="1187439" cy="349789"/>
        </a:xfrm>
        <a:prstGeom prst="roundRect">
          <a:avLst/>
        </a:prstGeom>
        <a:ln>
          <a:noFill/>
        </a:ln>
        <a:effectLst>
          <a:outerShdw blurRad="63500" sx="102000" sy="102000" algn="ctr" rotWithShape="0">
            <a:prstClr val="black">
              <a:alpha val="40000"/>
            </a:prstClr>
          </a:outerShdw>
        </a:effectLst>
        <a:scene3d>
          <a:camera prst="orthographicFront">
            <a:rot lat="0" lon="0" rev="0"/>
          </a:camera>
          <a:lightRig rig="soft" dir="t">
            <a:rot lat="0" lon="0" rev="0"/>
          </a:lightRig>
        </a:scene3d>
        <a:sp3d contourW="63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0" rIns="36000" bIns="0" rtlCol="0" anchor="ctr"/>
        <a:lstStyle/>
        <a:p>
          <a:pPr algn="ctr"/>
          <a:r>
            <a:rPr lang="en-US" sz="900" b="1">
              <a:effectLst>
                <a:outerShdw blurRad="50800" dist="38100" dir="2700000" algn="tl" rotWithShape="0">
                  <a:prstClr val="black">
                    <a:alpha val="40000"/>
                  </a:prstClr>
                </a:outerShdw>
              </a:effectLst>
            </a:rPr>
            <a:t>EMPLOYEE</a:t>
          </a:r>
          <a:r>
            <a:rPr lang="en-US" sz="900" b="1" baseline="0">
              <a:effectLst>
                <a:outerShdw blurRad="50800" dist="38100" dir="2700000" algn="tl" rotWithShape="0">
                  <a:prstClr val="black">
                    <a:alpha val="40000"/>
                  </a:prstClr>
                </a:outerShdw>
              </a:effectLst>
            </a:rPr>
            <a:t> DATABASE</a:t>
          </a:r>
          <a:endParaRPr lang="tr-TR" sz="900" b="1">
            <a:effectLst>
              <a:outerShdw blurRad="50800" dist="38100" dir="2700000" algn="tl" rotWithShape="0">
                <a:prstClr val="black">
                  <a:alpha val="40000"/>
                </a:prstClr>
              </a:outerShdw>
            </a:effectLst>
          </a:endParaRPr>
        </a:p>
      </xdr:txBody>
    </xdr:sp>
    <xdr:clientData fPrintsWithSheet="0"/>
  </xdr:twoCellAnchor>
  <xdr:twoCellAnchor>
    <xdr:from>
      <xdr:col>5</xdr:col>
      <xdr:colOff>255270</xdr:colOff>
      <xdr:row>1</xdr:row>
      <xdr:rowOff>99060</xdr:rowOff>
    </xdr:from>
    <xdr:to>
      <xdr:col>5</xdr:col>
      <xdr:colOff>1442709</xdr:colOff>
      <xdr:row>2</xdr:row>
      <xdr:rowOff>210724</xdr:rowOff>
    </xdr:to>
    <xdr:sp macro="" textlink="">
      <xdr:nvSpPr>
        <xdr:cNvPr id="19" name="Rectangle: Rounded Corners 18">
          <a:hlinkClick xmlns:r="http://schemas.openxmlformats.org/officeDocument/2006/relationships" r:id="rId6" tooltip="Go To"/>
          <a:extLst>
            <a:ext uri="{FF2B5EF4-FFF2-40B4-BE49-F238E27FC236}">
              <a16:creationId xmlns:a16="http://schemas.microsoft.com/office/drawing/2014/main" xmlns="" id="{AFF5AF1D-0FF7-44FC-9681-091710485207}"/>
            </a:ext>
          </a:extLst>
        </xdr:cNvPr>
        <xdr:cNvSpPr>
          <a:spLocks noChangeAspect="1"/>
        </xdr:cNvSpPr>
      </xdr:nvSpPr>
      <xdr:spPr>
        <a:xfrm>
          <a:off x="4998720" y="184785"/>
          <a:ext cx="1187439" cy="349789"/>
        </a:xfrm>
        <a:prstGeom prst="roundRect">
          <a:avLst/>
        </a:prstGeom>
        <a:solidFill>
          <a:schemeClr val="tx2"/>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0" rIns="36000" bIns="0" rtlCol="0" anchor="ctr"/>
        <a:lstStyle/>
        <a:p>
          <a:pPr algn="ctr"/>
          <a:r>
            <a:rPr lang="en-GB" sz="900" b="1">
              <a:effectLst>
                <a:outerShdw blurRad="50800" dist="38100" dir="2700000" algn="tl" rotWithShape="0">
                  <a:prstClr val="black">
                    <a:alpha val="40000"/>
                  </a:prstClr>
                </a:outerShdw>
              </a:effectLst>
            </a:rPr>
            <a:t>DASHBOARD</a:t>
          </a:r>
          <a:endParaRPr lang="tr-TR" sz="900" b="1">
            <a:effectLst>
              <a:outerShdw blurRad="50800" dist="38100" dir="2700000" algn="tl" rotWithShape="0">
                <a:prstClr val="black">
                  <a:alpha val="40000"/>
                </a:prstClr>
              </a:outerShdw>
            </a:effectLst>
          </a:endParaRPr>
        </a:p>
      </xdr:txBody>
    </xdr:sp>
    <xdr:clientData fPrintsWithSheet="0"/>
  </xdr:twoCellAnchor>
  <xdr:oneCellAnchor>
    <xdr:from>
      <xdr:col>11</xdr:col>
      <xdr:colOff>329203</xdr:colOff>
      <xdr:row>6</xdr:row>
      <xdr:rowOff>51478</xdr:rowOff>
    </xdr:from>
    <xdr:ext cx="2445807" cy="3915669"/>
    <xdr:sp macro="" textlink="">
      <xdr:nvSpPr>
        <xdr:cNvPr id="23" name="TextBox 22">
          <a:extLst>
            <a:ext uri="{FF2B5EF4-FFF2-40B4-BE49-F238E27FC236}">
              <a16:creationId xmlns:a16="http://schemas.microsoft.com/office/drawing/2014/main" xmlns="" id="{9F0E50CC-5FBE-4839-8E6C-6F5CB8F4A8DC}"/>
            </a:ext>
          </a:extLst>
        </xdr:cNvPr>
        <xdr:cNvSpPr txBox="1"/>
      </xdr:nvSpPr>
      <xdr:spPr>
        <a:xfrm>
          <a:off x="12397378" y="880153"/>
          <a:ext cx="2445807" cy="3915669"/>
        </a:xfrm>
        <a:prstGeom prst="rect">
          <a:avLst/>
        </a:prstGeom>
        <a:solidFill>
          <a:srgbClr val="FFE699"/>
        </a:solidFill>
        <a:ln w="3175" cmpd="sng">
          <a:solidFill>
            <a:schemeClr val="bg1">
              <a:lumMod val="75000"/>
            </a:schemeClr>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lIns="36000" tIns="72000" rIns="36000" bIns="72000" rtlCol="0" anchor="ctr">
          <a:spAutoFit/>
        </a:bodyPr>
        <a:lstStyle/>
        <a:p>
          <a:pPr marL="0" indent="0" algn="l">
            <a:lnSpc>
              <a:spcPts val="1100"/>
            </a:lnSpc>
            <a:spcAft>
              <a:spcPts val="1200"/>
            </a:spcAft>
            <a:buFont typeface="Arial" panose="020B0604020202020204" pitchFamily="34" charset="0"/>
            <a:buNone/>
          </a:pPr>
          <a:r>
            <a:rPr lang="en-US" sz="1000" b="1" i="1" baseline="0">
              <a:solidFill>
                <a:schemeClr val="tx1">
                  <a:lumMod val="85000"/>
                  <a:lumOff val="15000"/>
                </a:schemeClr>
              </a:solidFill>
            </a:rPr>
            <a:t>HOW TO USE THIS TEMPLATE</a:t>
          </a:r>
        </a:p>
        <a:p>
          <a:pPr marL="108000" indent="-108000" algn="l">
            <a:lnSpc>
              <a:spcPts val="1100"/>
            </a:lnSpc>
            <a:spcAft>
              <a:spcPts val="600"/>
            </a:spcAft>
            <a:buFont typeface="Arial" panose="020B0604020202020204" pitchFamily="34" charset="0"/>
            <a:buChar char="•"/>
          </a:pPr>
          <a:r>
            <a:rPr lang="en-US" sz="1000" b="1" i="1" baseline="0">
              <a:solidFill>
                <a:schemeClr val="tx1">
                  <a:lumMod val="85000"/>
                  <a:lumOff val="15000"/>
                </a:schemeClr>
              </a:solidFill>
            </a:rPr>
            <a:t>Change the Settings </a:t>
          </a:r>
          <a:r>
            <a:rPr lang="en-US" sz="1000" b="0" i="1" baseline="0">
              <a:solidFill>
                <a:schemeClr val="tx1">
                  <a:lumMod val="85000"/>
                  <a:lumOff val="15000"/>
                </a:schemeClr>
              </a:solidFill>
            </a:rPr>
            <a:t>of the evaluation as you see fit. The settings we have placed are the most common, but you can change them according to your preferences. Please note that you can only edit the total score reference, because the other factors are just a matter of synonyms or coefficient systems. </a:t>
          </a:r>
        </a:p>
        <a:p>
          <a:pPr marL="108000" marR="0" lvl="0" indent="-108000" algn="l" defTabSz="914400" eaLnBrk="1" fontAlgn="auto" latinLnBrk="0" hangingPunct="1">
            <a:lnSpc>
              <a:spcPts val="1100"/>
            </a:lnSpc>
            <a:spcBef>
              <a:spcPts val="0"/>
            </a:spcBef>
            <a:spcAft>
              <a:spcPts val="600"/>
            </a:spcAft>
            <a:buClrTx/>
            <a:buSzTx/>
            <a:buFont typeface="Arial" panose="020B0604020202020204" pitchFamily="34" charset="0"/>
            <a:buChar char="•"/>
            <a:tabLst/>
            <a:defRPr/>
          </a:pPr>
          <a:r>
            <a:rPr lang="en-US" sz="1000" b="0" i="1" baseline="0">
              <a:solidFill>
                <a:schemeClr val="dk1"/>
              </a:solidFill>
              <a:effectLst/>
              <a:latin typeface="+mn-lt"/>
              <a:ea typeface="+mn-ea"/>
              <a:cs typeface="+mn-cs"/>
            </a:rPr>
            <a:t>The Bell Curve is what a lot of companies use in order to control how managers evaluate their subordinates. As with all performance review models, this has people for it and against it, but it is efficient in not letting managers rate everyone as excellent</a:t>
          </a:r>
          <a:r>
            <a:rPr lang="en-US" sz="1000" b="1" i="1" baseline="0">
              <a:solidFill>
                <a:schemeClr val="dk1"/>
              </a:solidFill>
              <a:effectLst/>
              <a:latin typeface="+mn-lt"/>
              <a:ea typeface="+mn-ea"/>
              <a:cs typeface="+mn-cs"/>
            </a:rPr>
            <a:t>. The ideal evaluations would be approximate with the Bell Curve (expected performance curve on the chart).</a:t>
          </a:r>
          <a:endParaRPr lang="en-US" sz="1000" b="0" i="1" baseline="0">
            <a:solidFill>
              <a:schemeClr val="tx1">
                <a:lumMod val="85000"/>
                <a:lumOff val="15000"/>
              </a:schemeClr>
            </a:solidFill>
          </a:endParaRP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Please note that the chart and the </a:t>
          </a:r>
          <a:r>
            <a:rPr lang="en-US" sz="1000" b="1" i="1" baseline="0">
              <a:solidFill>
                <a:schemeClr val="tx1">
                  <a:lumMod val="85000"/>
                  <a:lumOff val="15000"/>
                </a:schemeClr>
              </a:solidFill>
            </a:rPr>
            <a:t>statistics tables are all dynamic</a:t>
          </a:r>
          <a:r>
            <a:rPr lang="en-US" sz="1000" b="0" i="1" baseline="0">
              <a:solidFill>
                <a:schemeClr val="tx1">
                  <a:lumMod val="85000"/>
                  <a:lumOff val="15000"/>
                </a:schemeClr>
              </a:solidFill>
            </a:rPr>
            <a:t>, so there is nothing for you to change or edit there. </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Go to </a:t>
          </a:r>
          <a:r>
            <a:rPr lang="en-US" sz="1000" b="1" i="1" baseline="0">
              <a:solidFill>
                <a:schemeClr val="tx1">
                  <a:lumMod val="85000"/>
                  <a:lumOff val="15000"/>
                </a:schemeClr>
              </a:solidFill>
            </a:rPr>
            <a:t>Employee Database </a:t>
          </a:r>
          <a:r>
            <a:rPr lang="en-US" sz="1000" b="0" i="1" baseline="0">
              <a:solidFill>
                <a:schemeClr val="tx1">
                  <a:lumMod val="85000"/>
                  <a:lumOff val="15000"/>
                </a:schemeClr>
              </a:solidFill>
            </a:rPr>
            <a:t>directly after reviewing the settings.</a:t>
          </a:r>
        </a:p>
      </xdr:txBody>
    </xdr:sp>
    <xdr:clientData fPrintsWithSheet="0"/>
  </xdr:oneCellAnchor>
  <xdr:twoCellAnchor editAs="oneCell">
    <xdr:from>
      <xdr:col>9</xdr:col>
      <xdr:colOff>575021</xdr:colOff>
      <xdr:row>1</xdr:row>
      <xdr:rowOff>45720</xdr:rowOff>
    </xdr:from>
    <xdr:to>
      <xdr:col>9</xdr:col>
      <xdr:colOff>1022490</xdr:colOff>
      <xdr:row>2</xdr:row>
      <xdr:rowOff>255064</xdr:rowOff>
    </xdr:to>
    <xdr:pic>
      <xdr:nvPicPr>
        <xdr:cNvPr id="20" name="somekalogo">
          <a:hlinkClick xmlns:r="http://schemas.openxmlformats.org/officeDocument/2006/relationships" r:id="rId7" tooltip="Someka"/>
          <a:extLst>
            <a:ext uri="{FF2B5EF4-FFF2-40B4-BE49-F238E27FC236}">
              <a16:creationId xmlns:a16="http://schemas.microsoft.com/office/drawing/2014/main" xmlns="" id="{FD614223-2B2C-4AFD-A7C0-4068B4202F73}"/>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1109671" y="131445"/>
          <a:ext cx="447469" cy="447469"/>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twoCellAnchor editAs="oneCell">
    <xdr:from>
      <xdr:col>11</xdr:col>
      <xdr:colOff>329203</xdr:colOff>
      <xdr:row>1</xdr:row>
      <xdr:rowOff>64770</xdr:rowOff>
    </xdr:from>
    <xdr:to>
      <xdr:col>34</xdr:col>
      <xdr:colOff>505218</xdr:colOff>
      <xdr:row>2</xdr:row>
      <xdr:rowOff>198120</xdr:rowOff>
    </xdr:to>
    <xdr:grpSp>
      <xdr:nvGrpSpPr>
        <xdr:cNvPr id="26" name="buybutton">
          <a:hlinkClick xmlns:r="http://schemas.openxmlformats.org/officeDocument/2006/relationships" r:id="rId9" tooltip="Get Modifiable Version"/>
          <a:extLst>
            <a:ext uri="{FF2B5EF4-FFF2-40B4-BE49-F238E27FC236}">
              <a16:creationId xmlns:a16="http://schemas.microsoft.com/office/drawing/2014/main" xmlns="" id="{CF541C3D-8BD7-4736-B045-BCE34F606887}"/>
            </a:ext>
          </a:extLst>
        </xdr:cNvPr>
        <xdr:cNvGrpSpPr>
          <a:grpSpLocks/>
        </xdr:cNvGrpSpPr>
      </xdr:nvGrpSpPr>
      <xdr:grpSpPr>
        <a:xfrm>
          <a:off x="12397378" y="150495"/>
          <a:ext cx="1947665" cy="371475"/>
          <a:chOff x="4160526" y="356290"/>
          <a:chExt cx="2243424" cy="396001"/>
        </a:xfrm>
      </xdr:grpSpPr>
      <xdr:sp macro="" textlink="">
        <xdr:nvSpPr>
          <xdr:cNvPr id="27" name="Rectangle: Rounded Corners 26">
            <a:hlinkClick xmlns:r="http://schemas.openxmlformats.org/officeDocument/2006/relationships" r:id="rId7" tooltip="Get Modifiable Version"/>
            <a:extLst>
              <a:ext uri="{FF2B5EF4-FFF2-40B4-BE49-F238E27FC236}">
                <a16:creationId xmlns:a16="http://schemas.microsoft.com/office/drawing/2014/main" xmlns="" id="{2D9969A9-5F77-4543-A1D7-7A426F2B5D87}"/>
              </a:ext>
            </a:extLst>
          </xdr:cNvPr>
          <xdr:cNvSpPr/>
        </xdr:nvSpPr>
        <xdr:spPr>
          <a:xfrm>
            <a:off x="4160526" y="356290"/>
            <a:ext cx="2243424" cy="396001"/>
          </a:xfrm>
          <a:prstGeom prst="roundRect">
            <a:avLst/>
          </a:prstGeom>
          <a:solidFill>
            <a:srgbClr val="ED7D3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96000" tIns="0" rIns="36000" bIns="0" rtlCol="0" anchor="ctr">
            <a:noAutofit/>
          </a:bodyPr>
          <a:lstStyle/>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GET MODIFIABLE VERSION</a:t>
            </a:r>
          </a:p>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WITH PASSWORD</a:t>
            </a:r>
          </a:p>
        </xdr:txBody>
      </xdr:sp>
      <xdr:pic>
        <xdr:nvPicPr>
          <xdr:cNvPr id="28" name="Picture 27">
            <a:hlinkClick xmlns:r="http://schemas.openxmlformats.org/officeDocument/2006/relationships" r:id="rId9" tooltip="Get Modifiable Version"/>
            <a:extLst>
              <a:ext uri="{FF2B5EF4-FFF2-40B4-BE49-F238E27FC236}">
                <a16:creationId xmlns:a16="http://schemas.microsoft.com/office/drawing/2014/main" xmlns="" id="{EA91A1B2-DD1A-473B-80A2-174A007F2036}"/>
              </a:ext>
            </a:extLst>
          </xdr:cNvPr>
          <xdr:cNvPicPr>
            <a:picLocks/>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4294080" y="391160"/>
            <a:ext cx="315147" cy="291664"/>
          </a:xfrm>
          <a:prstGeom prst="rect">
            <a:avLst/>
          </a:prstGeom>
          <a:effectLst>
            <a:outerShdw blurRad="12700" dist="25400" dir="8100000" algn="tr" rotWithShape="0">
              <a:prstClr val="black">
                <a:alpha val="40000"/>
              </a:prstClr>
            </a:outerShdw>
          </a:effectLst>
        </xdr:spPr>
      </xdr:pic>
    </xdr:grpSp>
    <xdr:clientData fPrintsWithSheet="0"/>
  </xdr:twoCellAnchor>
  <xdr:twoCellAnchor editAs="oneCell">
    <xdr:from>
      <xdr:col>7</xdr:col>
      <xdr:colOff>981075</xdr:colOff>
      <xdr:row>1</xdr:row>
      <xdr:rowOff>28575</xdr:rowOff>
    </xdr:from>
    <xdr:to>
      <xdr:col>9</xdr:col>
      <xdr:colOff>44834</xdr:colOff>
      <xdr:row>2</xdr:row>
      <xdr:rowOff>301543</xdr:rowOff>
    </xdr:to>
    <xdr:sp macro="" textlink="">
      <xdr:nvSpPr>
        <xdr:cNvPr id="29" name="headerinfobox">
          <a:extLst>
            <a:ext uri="{FF2B5EF4-FFF2-40B4-BE49-F238E27FC236}">
              <a16:creationId xmlns:a16="http://schemas.microsoft.com/office/drawing/2014/main" xmlns="" id="{C875E4C5-9AF6-4EF6-A1AB-54BEE3EAA45D}"/>
            </a:ext>
          </a:extLst>
        </xdr:cNvPr>
        <xdr:cNvSpPr txBox="1"/>
      </xdr:nvSpPr>
      <xdr:spPr>
        <a:xfrm>
          <a:off x="8620125" y="114300"/>
          <a:ext cx="1959359" cy="511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t">
          <a:spAutoFit/>
        </a:bodyPr>
        <a:lstStyle/>
        <a:p>
          <a:pPr algn="r"/>
          <a:r>
            <a:rPr lang="tr-TR" sz="1050">
              <a:solidFill>
                <a:schemeClr val="bg1">
                  <a:lumMod val="95000"/>
                </a:schemeClr>
              </a:solidFill>
            </a:rPr>
            <a:t>For more templates, </a:t>
          </a:r>
          <a:r>
            <a:rPr lang="tr-TR" sz="1050" b="1">
              <a:solidFill>
                <a:schemeClr val="bg1">
                  <a:lumMod val="95000"/>
                </a:schemeClr>
              </a:solidFill>
            </a:rPr>
            <a:t>click →</a:t>
          </a:r>
        </a:p>
        <a:p>
          <a:pPr algn="r"/>
          <a:endParaRPr lang="tr-TR" sz="600">
            <a:solidFill>
              <a:schemeClr val="bg1">
                <a:lumMod val="95000"/>
              </a:schemeClr>
            </a:solidFill>
          </a:endParaRPr>
        </a:p>
        <a:p>
          <a:pPr algn="r"/>
          <a:r>
            <a:rPr lang="en-US" sz="1050" i="1">
              <a:solidFill>
                <a:schemeClr val="bg1">
                  <a:lumMod val="95000"/>
                </a:schemeClr>
              </a:solidFill>
            </a:rPr>
            <a:t>sphm.consulting@gmail.com</a:t>
          </a:r>
          <a:endParaRPr lang="tr-TR" sz="1050" i="1">
            <a:solidFill>
              <a:schemeClr val="bg1">
                <a:lumMod val="95000"/>
              </a:schemeClr>
            </a:solidFill>
          </a:endParaRPr>
        </a:p>
      </xdr:txBody>
    </xdr:sp>
    <xdr:clientData fPrintsWithSheet="0"/>
  </xdr:twoCellAnchor>
</xdr:wsDr>
</file>

<file path=xl/drawings/drawing10.xml><?xml version="1.0" encoding="utf-8"?>
<xdr:wsDr xmlns:xdr="http://schemas.openxmlformats.org/drawingml/2006/spreadsheetDrawing" xmlns:a="http://schemas.openxmlformats.org/drawingml/2006/main">
  <xdr:twoCellAnchor editAs="absolute">
    <xdr:from>
      <xdr:col>1</xdr:col>
      <xdr:colOff>22860</xdr:colOff>
      <xdr:row>1</xdr:row>
      <xdr:rowOff>22860</xdr:rowOff>
    </xdr:from>
    <xdr:to>
      <xdr:col>2</xdr:col>
      <xdr:colOff>419100</xdr:colOff>
      <xdr:row>2</xdr:row>
      <xdr:rowOff>251460</xdr:rowOff>
    </xdr:to>
    <xdr:pic>
      <xdr:nvPicPr>
        <xdr:cNvPr id="2" name="Picture 1">
          <a:extLst>
            <a:ext uri="{FF2B5EF4-FFF2-40B4-BE49-F238E27FC236}">
              <a16:creationId xmlns:a16="http://schemas.microsoft.com/office/drawing/2014/main" xmlns="" id="{01F2D987-17D0-4B02-AE61-BB5870DA23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4320" y="114300"/>
          <a:ext cx="487680" cy="472440"/>
        </a:xfrm>
        <a:prstGeom prst="rect">
          <a:avLst/>
        </a:prstGeom>
      </xdr:spPr>
    </xdr:pic>
    <xdr:clientData/>
  </xdr:twoCellAnchor>
  <xdr:twoCellAnchor editAs="oneCell">
    <xdr:from>
      <xdr:col>2</xdr:col>
      <xdr:colOff>487680</xdr:colOff>
      <xdr:row>5</xdr:row>
      <xdr:rowOff>1</xdr:rowOff>
    </xdr:from>
    <xdr:to>
      <xdr:col>3</xdr:col>
      <xdr:colOff>678180</xdr:colOff>
      <xdr:row>12</xdr:row>
      <xdr:rowOff>177849</xdr:rowOff>
    </xdr:to>
    <xdr:pic>
      <xdr:nvPicPr>
        <xdr:cNvPr id="13" name="Picture 12">
          <a:extLst>
            <a:ext uri="{FF2B5EF4-FFF2-40B4-BE49-F238E27FC236}">
              <a16:creationId xmlns:a16="http://schemas.microsoft.com/office/drawing/2014/main" xmlns="" id="{DDC6BA30-F1B4-4C05-9FD9-3FF59554022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30580" y="822961"/>
          <a:ext cx="1417320" cy="1458008"/>
        </a:xfrm>
        <a:prstGeom prst="rect">
          <a:avLst/>
        </a:prstGeom>
        <a:ln w="6350" cap="sq">
          <a:solidFill>
            <a:srgbClr val="000000"/>
          </a:solidFill>
          <a:prstDash val="solid"/>
          <a:miter lim="800000"/>
        </a:ln>
        <a:effectLst>
          <a:outerShdw blurRad="50800" dist="38100" dir="2700000" algn="tl" rotWithShape="0">
            <a:srgbClr val="000000">
              <a:alpha val="43000"/>
            </a:srgbClr>
          </a:outerShdw>
        </a:effectLst>
      </xdr:spPr>
    </xdr:pic>
    <xdr:clientData fLocksWithSheet="0"/>
  </xdr:twoCellAnchor>
  <xdr:oneCellAnchor>
    <xdr:from>
      <xdr:col>1</xdr:col>
      <xdr:colOff>38100</xdr:colOff>
      <xdr:row>53</xdr:row>
      <xdr:rowOff>38100</xdr:rowOff>
    </xdr:from>
    <xdr:ext cx="791490" cy="200756"/>
    <xdr:sp macro="" textlink="">
      <xdr:nvSpPr>
        <xdr:cNvPr id="14" name="Rectangle 13">
          <a:hlinkClick xmlns:r="http://schemas.openxmlformats.org/officeDocument/2006/relationships" r:id="rId3" tooltip="Terms of Use"/>
          <a:extLst>
            <a:ext uri="{FF2B5EF4-FFF2-40B4-BE49-F238E27FC236}">
              <a16:creationId xmlns:a16="http://schemas.microsoft.com/office/drawing/2014/main" xmlns="" id="{314D9579-67DF-4EF6-970A-AB3E7585A0DE}"/>
            </a:ext>
          </a:extLst>
        </xdr:cNvPr>
        <xdr:cNvSpPr/>
      </xdr:nvSpPr>
      <xdr:spPr>
        <a:xfrm>
          <a:off x="289560" y="9639300"/>
          <a:ext cx="791490" cy="2007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18000" rIns="36000" bIns="18000" rtlCol="0" anchor="t">
          <a:spAutoFit/>
        </a:bodyPr>
        <a:lstStyle/>
        <a:p>
          <a:pPr algn="l"/>
          <a:r>
            <a:rPr lang="tr-TR" sz="1050" i="1" u="sng">
              <a:solidFill>
                <a:schemeClr val="bg1">
                  <a:lumMod val="95000"/>
                </a:schemeClr>
              </a:solidFill>
            </a:rPr>
            <a:t>Terms</a:t>
          </a:r>
          <a:r>
            <a:rPr lang="tr-TR" sz="1050" u="sng">
              <a:solidFill>
                <a:schemeClr val="bg1">
                  <a:lumMod val="95000"/>
                </a:schemeClr>
              </a:solidFill>
            </a:rPr>
            <a:t> of </a:t>
          </a:r>
          <a:r>
            <a:rPr lang="tr-TR" sz="1050" i="1" u="sng">
              <a:solidFill>
                <a:schemeClr val="bg1">
                  <a:lumMod val="95000"/>
                </a:schemeClr>
              </a:solidFill>
            </a:rPr>
            <a:t>Use</a:t>
          </a:r>
        </a:p>
      </xdr:txBody>
    </xdr:sp>
    <xdr:clientData fPrintsWithSheet="0"/>
  </xdr:oneCellAnchor>
  <xdr:oneCellAnchor>
    <xdr:from>
      <xdr:col>5</xdr:col>
      <xdr:colOff>291465</xdr:colOff>
      <xdr:row>53</xdr:row>
      <xdr:rowOff>38100</xdr:rowOff>
    </xdr:from>
    <xdr:ext cx="3285249" cy="208578"/>
    <xdr:sp macro="" textlink="">
      <xdr:nvSpPr>
        <xdr:cNvPr id="15" name="Rectangle 14">
          <a:hlinkClick xmlns:r="http://schemas.openxmlformats.org/officeDocument/2006/relationships" r:id="rId4" tooltip="Someka Excel Solutions"/>
          <a:extLst>
            <a:ext uri="{FF2B5EF4-FFF2-40B4-BE49-F238E27FC236}">
              <a16:creationId xmlns:a16="http://schemas.microsoft.com/office/drawing/2014/main" xmlns="" id="{FB52BF02-434E-4707-B8E7-CD3D50C5962F}"/>
            </a:ext>
          </a:extLst>
        </xdr:cNvPr>
        <xdr:cNvSpPr/>
      </xdr:nvSpPr>
      <xdr:spPr>
        <a:xfrm>
          <a:off x="4196715" y="9934575"/>
          <a:ext cx="3285249" cy="2085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18000" rIns="36000" bIns="18000" rtlCol="0" anchor="t">
          <a:spAutoFit/>
        </a:bodyPr>
        <a:lstStyle/>
        <a:p>
          <a:pPr algn="l"/>
          <a:r>
            <a:rPr lang="en-US" sz="1100" i="1" u="none">
              <a:solidFill>
                <a:schemeClr val="bg1">
                  <a:lumMod val="95000"/>
                </a:schemeClr>
              </a:solidFill>
            </a:rPr>
            <a:t>Prepsred by: Drs. Agustinus Agus Purwanto, SE MM CHA</a:t>
          </a:r>
          <a:endParaRPr lang="tr-TR" sz="1100" i="1" u="none">
            <a:solidFill>
              <a:schemeClr val="bg1">
                <a:lumMod val="95000"/>
              </a:schemeClr>
            </a:solidFill>
          </a:endParaRPr>
        </a:p>
      </xdr:txBody>
    </xdr:sp>
    <xdr:clientData/>
  </xdr:oneCellAnchor>
  <xdr:oneCellAnchor>
    <xdr:from>
      <xdr:col>9</xdr:col>
      <xdr:colOff>167640</xdr:colOff>
      <xdr:row>4</xdr:row>
      <xdr:rowOff>0</xdr:rowOff>
    </xdr:from>
    <xdr:ext cx="2445807" cy="1440633"/>
    <xdr:sp macro="" textlink="">
      <xdr:nvSpPr>
        <xdr:cNvPr id="16" name="TextBox 15">
          <a:extLst>
            <a:ext uri="{FF2B5EF4-FFF2-40B4-BE49-F238E27FC236}">
              <a16:creationId xmlns:a16="http://schemas.microsoft.com/office/drawing/2014/main" xmlns="" id="{6ADE2C72-AB80-4C84-B018-0F8932522548}"/>
            </a:ext>
          </a:extLst>
        </xdr:cNvPr>
        <xdr:cNvSpPr txBox="1"/>
      </xdr:nvSpPr>
      <xdr:spPr>
        <a:xfrm>
          <a:off x="7962900" y="731520"/>
          <a:ext cx="2445807" cy="1440633"/>
        </a:xfrm>
        <a:prstGeom prst="rect">
          <a:avLst/>
        </a:prstGeom>
        <a:solidFill>
          <a:srgbClr val="FFE699"/>
        </a:solidFill>
        <a:ln w="3175" cmpd="sng">
          <a:solidFill>
            <a:schemeClr val="bg1">
              <a:lumMod val="75000"/>
            </a:schemeClr>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lIns="36000" tIns="72000" rIns="36000" bIns="72000" rtlCol="0" anchor="ctr">
          <a:spAutoFit/>
        </a:bodyPr>
        <a:lstStyle/>
        <a:p>
          <a:pPr marL="0" indent="0" algn="l">
            <a:lnSpc>
              <a:spcPts val="1100"/>
            </a:lnSpc>
            <a:spcAft>
              <a:spcPts val="1200"/>
            </a:spcAft>
            <a:buFont typeface="Arial" panose="020B0604020202020204" pitchFamily="34" charset="0"/>
            <a:buNone/>
          </a:pPr>
          <a:r>
            <a:rPr lang="en-US" sz="1000" b="1" i="1" baseline="0">
              <a:solidFill>
                <a:schemeClr val="tx1">
                  <a:lumMod val="85000"/>
                  <a:lumOff val="15000"/>
                </a:schemeClr>
              </a:solidFill>
            </a:rPr>
            <a:t>HOW TO USE THIS TEMPLATE</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First write the </a:t>
          </a:r>
          <a:r>
            <a:rPr lang="en-US" sz="1000" b="1" i="1" baseline="0">
              <a:solidFill>
                <a:schemeClr val="tx1">
                  <a:lumMod val="85000"/>
                  <a:lumOff val="15000"/>
                </a:schemeClr>
              </a:solidFill>
            </a:rPr>
            <a:t>date of the review.</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You can rate each field by </a:t>
          </a:r>
          <a:r>
            <a:rPr lang="en-US" sz="1000" b="1" i="1" baseline="0">
              <a:solidFill>
                <a:schemeClr val="tx1">
                  <a:lumMod val="85000"/>
                  <a:lumOff val="15000"/>
                </a:schemeClr>
              </a:solidFill>
            </a:rPr>
            <a:t>inserting an "X", </a:t>
          </a:r>
          <a:r>
            <a:rPr lang="en-US" sz="1000" b="0" i="1" baseline="0">
              <a:solidFill>
                <a:schemeClr val="tx1">
                  <a:lumMod val="85000"/>
                  <a:lumOff val="15000"/>
                </a:schemeClr>
              </a:solidFill>
            </a:rPr>
            <a:t>which is the only accepted symbol.</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Next you can </a:t>
          </a:r>
          <a:r>
            <a:rPr lang="en-US" sz="1000" b="1" i="1" baseline="0">
              <a:solidFill>
                <a:schemeClr val="tx1">
                  <a:lumMod val="85000"/>
                  <a:lumOff val="15000"/>
                </a:schemeClr>
              </a:solidFill>
            </a:rPr>
            <a:t>insert comments </a:t>
          </a:r>
          <a:r>
            <a:rPr lang="en-US" sz="1000" b="0" i="1" baseline="0">
              <a:solidFill>
                <a:schemeClr val="tx1">
                  <a:lumMod val="85000"/>
                  <a:lumOff val="15000"/>
                </a:schemeClr>
              </a:solidFill>
            </a:rPr>
            <a:t>of both reviewer and employee. You can then print this form for signatures.</a:t>
          </a:r>
        </a:p>
      </xdr:txBody>
    </xdr:sp>
    <xdr:clientData fPrintsWithSheet="0"/>
  </xdr:oneCellAnchor>
  <xdr:twoCellAnchor editAs="oneCell">
    <xdr:from>
      <xdr:col>7</xdr:col>
      <xdr:colOff>170497</xdr:colOff>
      <xdr:row>6</xdr:row>
      <xdr:rowOff>95250</xdr:rowOff>
    </xdr:from>
    <xdr:to>
      <xdr:col>7</xdr:col>
      <xdr:colOff>1124497</xdr:colOff>
      <xdr:row>8</xdr:row>
      <xdr:rowOff>142650</xdr:rowOff>
    </xdr:to>
    <xdr:grpSp>
      <xdr:nvGrpSpPr>
        <xdr:cNvPr id="18" name="backtomenu">
          <a:hlinkClick xmlns:r="http://schemas.openxmlformats.org/officeDocument/2006/relationships" r:id="rId5" tooltip="Go to"/>
          <a:extLst>
            <a:ext uri="{FF2B5EF4-FFF2-40B4-BE49-F238E27FC236}">
              <a16:creationId xmlns:a16="http://schemas.microsoft.com/office/drawing/2014/main" xmlns="" id="{9CC188D4-B237-4DBD-8652-DF83D9FDD02D}"/>
            </a:ext>
          </a:extLst>
        </xdr:cNvPr>
        <xdr:cNvGrpSpPr/>
      </xdr:nvGrpSpPr>
      <xdr:grpSpPr>
        <a:xfrm>
          <a:off x="6456997" y="1085850"/>
          <a:ext cx="954000" cy="428400"/>
          <a:chOff x="7332133" y="217525"/>
          <a:chExt cx="1131771" cy="451203"/>
        </a:xfrm>
      </xdr:grpSpPr>
      <xdr:sp macro="" textlink="">
        <xdr:nvSpPr>
          <xdr:cNvPr id="19" name="Rounded Rectangle 2">
            <a:hlinkClick xmlns:r="http://schemas.openxmlformats.org/officeDocument/2006/relationships" r:id="rId5" tooltip="Go to"/>
            <a:extLst>
              <a:ext uri="{FF2B5EF4-FFF2-40B4-BE49-F238E27FC236}">
                <a16:creationId xmlns:a16="http://schemas.microsoft.com/office/drawing/2014/main" xmlns="" id="{C02D259F-FE3E-4146-9091-8A94C2A129D9}"/>
              </a:ext>
            </a:extLst>
          </xdr:cNvPr>
          <xdr:cNvSpPr/>
        </xdr:nvSpPr>
        <xdr:spPr>
          <a:xfrm>
            <a:off x="7332133" y="222010"/>
            <a:ext cx="1116756" cy="446718"/>
          </a:xfrm>
          <a:prstGeom prst="roundRect">
            <a:avLst/>
          </a:prstGeom>
          <a:solidFill>
            <a:schemeClr val="bg1">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tr-TR" sz="1100"/>
          </a:p>
        </xdr:txBody>
      </xdr:sp>
      <xdr:pic>
        <xdr:nvPicPr>
          <xdr:cNvPr id="20" name="Picture 19" descr="http://swiss-delicious.com/images/1024/icons/back.png">
            <a:hlinkClick xmlns:r="http://schemas.openxmlformats.org/officeDocument/2006/relationships" r:id="rId5" tooltip="Go to"/>
            <a:extLst>
              <a:ext uri="{FF2B5EF4-FFF2-40B4-BE49-F238E27FC236}">
                <a16:creationId xmlns:a16="http://schemas.microsoft.com/office/drawing/2014/main" xmlns="" id="{D4198A23-BE81-4B25-B870-ED57AF42DC78}"/>
              </a:ext>
            </a:extLst>
          </xdr:cNvPr>
          <xdr:cNvPicPr>
            <a:picLocks noChangeAspect="1" noChangeArrowheads="1"/>
          </xdr:cNvPicPr>
        </xdr:nvPicPr>
        <xdr:blipFill rotWithShape="1">
          <a:blip xmlns:r="http://schemas.openxmlformats.org/officeDocument/2006/relationships" r:embed="rId6" cstate="print">
            <a:duotone>
              <a:prstClr val="black"/>
              <a:schemeClr val="tx2">
                <a:tint val="45000"/>
                <a:satMod val="400000"/>
              </a:schemeClr>
            </a:duotone>
            <a:extLst>
              <a:ext uri="{28A0092B-C50C-407E-A947-70E740481C1C}">
                <a14:useLocalDpi xmlns:a14="http://schemas.microsoft.com/office/drawing/2010/main" val="0"/>
              </a:ext>
            </a:extLst>
          </a:blip>
          <a:srcRect l="20289" t="21508" r="18116" b="22717"/>
          <a:stretch/>
        </xdr:blipFill>
        <xdr:spPr bwMode="auto">
          <a:xfrm>
            <a:off x="7388041" y="217525"/>
            <a:ext cx="496172" cy="4461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1" name="TextBox 20">
            <a:hlinkClick xmlns:r="http://schemas.openxmlformats.org/officeDocument/2006/relationships" r:id="rId5" tooltip="Go to"/>
            <a:extLst>
              <a:ext uri="{FF2B5EF4-FFF2-40B4-BE49-F238E27FC236}">
                <a16:creationId xmlns:a16="http://schemas.microsoft.com/office/drawing/2014/main" xmlns="" id="{F1C8AA43-AB9F-4F98-8541-2A260401DE99}"/>
              </a:ext>
            </a:extLst>
          </xdr:cNvPr>
          <xdr:cNvSpPr txBox="1"/>
        </xdr:nvSpPr>
        <xdr:spPr>
          <a:xfrm>
            <a:off x="7792377" y="269775"/>
            <a:ext cx="671527" cy="340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spAutoFit/>
          </a:bodyPr>
          <a:lstStyle/>
          <a:p>
            <a:pPr algn="ctr"/>
            <a:r>
              <a:rPr lang="tr-TR" sz="800" b="1" i="1"/>
              <a:t>Back</a:t>
            </a:r>
            <a:r>
              <a:rPr lang="tr-TR" sz="800" b="1" i="1" baseline="0"/>
              <a:t> to </a:t>
            </a:r>
          </a:p>
          <a:p>
            <a:pPr algn="ctr"/>
            <a:r>
              <a:rPr lang="tr-TR" sz="800" b="1" i="1" baseline="0"/>
              <a:t>Menu</a:t>
            </a:r>
            <a:endParaRPr lang="tr-TR" sz="800" b="1" i="1"/>
          </a:p>
        </xdr:txBody>
      </xdr:sp>
    </xdr:grpSp>
    <xdr:clientData fPrintsWithSheet="0"/>
  </xdr:twoCellAnchor>
  <xdr:twoCellAnchor editAs="oneCell">
    <xdr:from>
      <xdr:col>7</xdr:col>
      <xdr:colOff>170497</xdr:colOff>
      <xdr:row>9</xdr:row>
      <xdr:rowOff>49530</xdr:rowOff>
    </xdr:from>
    <xdr:to>
      <xdr:col>7</xdr:col>
      <xdr:colOff>1124497</xdr:colOff>
      <xdr:row>11</xdr:row>
      <xdr:rowOff>96930</xdr:rowOff>
    </xdr:to>
    <xdr:grpSp>
      <xdr:nvGrpSpPr>
        <xdr:cNvPr id="22" name="backtomenu">
          <a:hlinkClick xmlns:r="http://schemas.openxmlformats.org/officeDocument/2006/relationships" r:id="rId7" tooltip="Go to"/>
          <a:extLst>
            <a:ext uri="{FF2B5EF4-FFF2-40B4-BE49-F238E27FC236}">
              <a16:creationId xmlns:a16="http://schemas.microsoft.com/office/drawing/2014/main" xmlns="" id="{1B732CEB-73F9-4254-BDA4-A29B0961BB28}"/>
            </a:ext>
          </a:extLst>
        </xdr:cNvPr>
        <xdr:cNvGrpSpPr/>
      </xdr:nvGrpSpPr>
      <xdr:grpSpPr>
        <a:xfrm>
          <a:off x="6456997" y="1611630"/>
          <a:ext cx="954000" cy="428400"/>
          <a:chOff x="7332133" y="217525"/>
          <a:chExt cx="1131771" cy="451203"/>
        </a:xfrm>
      </xdr:grpSpPr>
      <xdr:sp macro="" textlink="">
        <xdr:nvSpPr>
          <xdr:cNvPr id="23" name="Rounded Rectangle 2">
            <a:hlinkClick xmlns:r="http://schemas.openxmlformats.org/officeDocument/2006/relationships" r:id="rId7" tooltip="Go to"/>
            <a:extLst>
              <a:ext uri="{FF2B5EF4-FFF2-40B4-BE49-F238E27FC236}">
                <a16:creationId xmlns:a16="http://schemas.microsoft.com/office/drawing/2014/main" xmlns="" id="{7965D15C-5EB3-4C07-87C5-DCC38E48413F}"/>
              </a:ext>
            </a:extLst>
          </xdr:cNvPr>
          <xdr:cNvSpPr/>
        </xdr:nvSpPr>
        <xdr:spPr>
          <a:xfrm>
            <a:off x="7332133" y="222010"/>
            <a:ext cx="1116756" cy="446718"/>
          </a:xfrm>
          <a:prstGeom prst="roundRect">
            <a:avLst/>
          </a:prstGeom>
          <a:solidFill>
            <a:schemeClr val="bg1">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tr-TR" sz="1100"/>
          </a:p>
        </xdr:txBody>
      </xdr:sp>
      <xdr:pic>
        <xdr:nvPicPr>
          <xdr:cNvPr id="24" name="Picture 23" descr="http://swiss-delicious.com/images/1024/icons/back.png">
            <a:hlinkClick xmlns:r="http://schemas.openxmlformats.org/officeDocument/2006/relationships" r:id="rId7" tooltip="Go to"/>
            <a:extLst>
              <a:ext uri="{FF2B5EF4-FFF2-40B4-BE49-F238E27FC236}">
                <a16:creationId xmlns:a16="http://schemas.microsoft.com/office/drawing/2014/main" xmlns="" id="{156A06EF-E7CD-4327-9FEF-028BBC73EF2F}"/>
              </a:ext>
            </a:extLst>
          </xdr:cNvPr>
          <xdr:cNvPicPr>
            <a:picLocks noChangeAspect="1" noChangeArrowheads="1"/>
          </xdr:cNvPicPr>
        </xdr:nvPicPr>
        <xdr:blipFill rotWithShape="1">
          <a:blip xmlns:r="http://schemas.openxmlformats.org/officeDocument/2006/relationships" r:embed="rId6" cstate="print">
            <a:duotone>
              <a:prstClr val="black"/>
              <a:schemeClr val="tx2">
                <a:tint val="45000"/>
                <a:satMod val="400000"/>
              </a:schemeClr>
            </a:duotone>
            <a:extLst>
              <a:ext uri="{28A0092B-C50C-407E-A947-70E740481C1C}">
                <a14:useLocalDpi xmlns:a14="http://schemas.microsoft.com/office/drawing/2010/main" val="0"/>
              </a:ext>
            </a:extLst>
          </a:blip>
          <a:srcRect l="20289" t="21508" r="18116" b="22717"/>
          <a:stretch/>
        </xdr:blipFill>
        <xdr:spPr bwMode="auto">
          <a:xfrm>
            <a:off x="7388041" y="217525"/>
            <a:ext cx="496172" cy="4461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5" name="TextBox 24">
            <a:hlinkClick xmlns:r="http://schemas.openxmlformats.org/officeDocument/2006/relationships" r:id="rId7" tooltip="Go to"/>
            <a:extLst>
              <a:ext uri="{FF2B5EF4-FFF2-40B4-BE49-F238E27FC236}">
                <a16:creationId xmlns:a16="http://schemas.microsoft.com/office/drawing/2014/main" xmlns="" id="{76D16AF9-8B59-4536-BBCC-2477924785D7}"/>
              </a:ext>
            </a:extLst>
          </xdr:cNvPr>
          <xdr:cNvSpPr txBox="1"/>
        </xdr:nvSpPr>
        <xdr:spPr>
          <a:xfrm>
            <a:off x="7792377" y="269775"/>
            <a:ext cx="671527" cy="340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spAutoFit/>
          </a:bodyPr>
          <a:lstStyle/>
          <a:p>
            <a:pPr algn="ctr"/>
            <a:r>
              <a:rPr lang="tr-TR" sz="800" b="1" i="1"/>
              <a:t>Back</a:t>
            </a:r>
            <a:r>
              <a:rPr lang="tr-TR" sz="800" b="1" i="1" baseline="0"/>
              <a:t> to </a:t>
            </a:r>
          </a:p>
          <a:p>
            <a:pPr algn="ctr"/>
            <a:r>
              <a:rPr lang="tr-TR" sz="800" b="1" i="1" baseline="0"/>
              <a:t>Database</a:t>
            </a:r>
            <a:endParaRPr lang="tr-TR" sz="800" b="1" i="1"/>
          </a:p>
        </xdr:txBody>
      </xdr:sp>
    </xdr:grpSp>
    <xdr:clientData fPrintsWithSheet="0"/>
  </xdr:twoCellAnchor>
  <xdr:twoCellAnchor editAs="oneCell">
    <xdr:from>
      <xdr:col>5</xdr:col>
      <xdr:colOff>171450</xdr:colOff>
      <xdr:row>1</xdr:row>
      <xdr:rowOff>114300</xdr:rowOff>
    </xdr:from>
    <xdr:to>
      <xdr:col>6</xdr:col>
      <xdr:colOff>928490</xdr:colOff>
      <xdr:row>2</xdr:row>
      <xdr:rowOff>247650</xdr:rowOff>
    </xdr:to>
    <xdr:grpSp>
      <xdr:nvGrpSpPr>
        <xdr:cNvPr id="26" name="buybutton">
          <a:hlinkClick xmlns:r="http://schemas.openxmlformats.org/officeDocument/2006/relationships" r:id="rId8" tooltip="Get Modifiable Version"/>
          <a:extLst>
            <a:ext uri="{FF2B5EF4-FFF2-40B4-BE49-F238E27FC236}">
              <a16:creationId xmlns:a16="http://schemas.microsoft.com/office/drawing/2014/main" xmlns="" id="{6276999E-699D-4466-BE10-0EE905014566}"/>
            </a:ext>
          </a:extLst>
        </xdr:cNvPr>
        <xdr:cNvGrpSpPr>
          <a:grpSpLocks/>
        </xdr:cNvGrpSpPr>
      </xdr:nvGrpSpPr>
      <xdr:grpSpPr>
        <a:xfrm>
          <a:off x="4076700" y="200025"/>
          <a:ext cx="1947665" cy="371475"/>
          <a:chOff x="4160526" y="356290"/>
          <a:chExt cx="2243424" cy="396001"/>
        </a:xfrm>
      </xdr:grpSpPr>
      <xdr:sp macro="" textlink="">
        <xdr:nvSpPr>
          <xdr:cNvPr id="27" name="Rectangle: Rounded Corners 26">
            <a:hlinkClick xmlns:r="http://schemas.openxmlformats.org/officeDocument/2006/relationships" r:id="rId8" tooltip="Get Modifiable Version"/>
            <a:extLst>
              <a:ext uri="{FF2B5EF4-FFF2-40B4-BE49-F238E27FC236}">
                <a16:creationId xmlns:a16="http://schemas.microsoft.com/office/drawing/2014/main" xmlns="" id="{46B99C41-E7E8-4EF1-9C6A-6F03503DF9F4}"/>
              </a:ext>
            </a:extLst>
          </xdr:cNvPr>
          <xdr:cNvSpPr/>
        </xdr:nvSpPr>
        <xdr:spPr>
          <a:xfrm>
            <a:off x="4160526" y="356290"/>
            <a:ext cx="2243424" cy="396001"/>
          </a:xfrm>
          <a:prstGeom prst="roundRect">
            <a:avLst/>
          </a:prstGeom>
          <a:solidFill>
            <a:srgbClr val="ED7D3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96000" tIns="0" rIns="36000" bIns="0" rtlCol="0" anchor="ctr">
            <a:noAutofit/>
          </a:bodyPr>
          <a:lstStyle/>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GET MODIFIABLE VERSION</a:t>
            </a:r>
          </a:p>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WITH PASSWORD</a:t>
            </a:r>
          </a:p>
        </xdr:txBody>
      </xdr:sp>
      <xdr:pic>
        <xdr:nvPicPr>
          <xdr:cNvPr id="28" name="Picture 27">
            <a:hlinkClick xmlns:r="http://schemas.openxmlformats.org/officeDocument/2006/relationships" r:id="rId8" tooltip="Get Modifiable Version"/>
            <a:extLst>
              <a:ext uri="{FF2B5EF4-FFF2-40B4-BE49-F238E27FC236}">
                <a16:creationId xmlns:a16="http://schemas.microsoft.com/office/drawing/2014/main" xmlns="" id="{37534FC0-3C54-4359-AC2E-B2242C082F9C}"/>
              </a:ext>
            </a:extLst>
          </xdr:cNvPr>
          <xdr:cNvPicPr>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4294080" y="391160"/>
            <a:ext cx="315147" cy="291664"/>
          </a:xfrm>
          <a:prstGeom prst="rect">
            <a:avLst/>
          </a:prstGeom>
          <a:effectLst>
            <a:outerShdw blurRad="12700" dist="25400" dir="8100000" algn="tr" rotWithShape="0">
              <a:prstClr val="black">
                <a:alpha val="40000"/>
              </a:prstClr>
            </a:outerShdw>
          </a:effectLst>
        </xdr:spPr>
      </xdr:pic>
    </xdr:grpSp>
    <xdr:clientData fPrintsWithSheet="0"/>
  </xdr:twoCellAnchor>
</xdr:wsDr>
</file>

<file path=xl/drawings/drawing11.xml><?xml version="1.0" encoding="utf-8"?>
<xdr:wsDr xmlns:xdr="http://schemas.openxmlformats.org/drawingml/2006/spreadsheetDrawing" xmlns:a="http://schemas.openxmlformats.org/drawingml/2006/main">
  <xdr:twoCellAnchor editAs="absolute">
    <xdr:from>
      <xdr:col>1</xdr:col>
      <xdr:colOff>22860</xdr:colOff>
      <xdr:row>1</xdr:row>
      <xdr:rowOff>22860</xdr:rowOff>
    </xdr:from>
    <xdr:to>
      <xdr:col>2</xdr:col>
      <xdr:colOff>419100</xdr:colOff>
      <xdr:row>2</xdr:row>
      <xdr:rowOff>251460</xdr:rowOff>
    </xdr:to>
    <xdr:pic>
      <xdr:nvPicPr>
        <xdr:cNvPr id="2" name="Picture 1">
          <a:extLst>
            <a:ext uri="{FF2B5EF4-FFF2-40B4-BE49-F238E27FC236}">
              <a16:creationId xmlns:a16="http://schemas.microsoft.com/office/drawing/2014/main" xmlns="" id="{31C0467D-3E02-49FE-BEA7-CCD6F0840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4320" y="114300"/>
          <a:ext cx="487680" cy="472440"/>
        </a:xfrm>
        <a:prstGeom prst="rect">
          <a:avLst/>
        </a:prstGeom>
      </xdr:spPr>
    </xdr:pic>
    <xdr:clientData/>
  </xdr:twoCellAnchor>
  <xdr:twoCellAnchor editAs="oneCell">
    <xdr:from>
      <xdr:col>2</xdr:col>
      <xdr:colOff>487680</xdr:colOff>
      <xdr:row>5</xdr:row>
      <xdr:rowOff>1</xdr:rowOff>
    </xdr:from>
    <xdr:to>
      <xdr:col>3</xdr:col>
      <xdr:colOff>678180</xdr:colOff>
      <xdr:row>12</xdr:row>
      <xdr:rowOff>177849</xdr:rowOff>
    </xdr:to>
    <xdr:pic>
      <xdr:nvPicPr>
        <xdr:cNvPr id="13" name="Picture 12">
          <a:extLst>
            <a:ext uri="{FF2B5EF4-FFF2-40B4-BE49-F238E27FC236}">
              <a16:creationId xmlns:a16="http://schemas.microsoft.com/office/drawing/2014/main" xmlns="" id="{24BC0B55-9B10-4F8D-877E-31CF6F58137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30580" y="822961"/>
          <a:ext cx="1417320" cy="1458008"/>
        </a:xfrm>
        <a:prstGeom prst="rect">
          <a:avLst/>
        </a:prstGeom>
        <a:ln w="6350" cap="sq">
          <a:solidFill>
            <a:srgbClr val="000000"/>
          </a:solidFill>
          <a:prstDash val="solid"/>
          <a:miter lim="800000"/>
        </a:ln>
        <a:effectLst>
          <a:outerShdw blurRad="50800" dist="38100" dir="2700000" algn="tl" rotWithShape="0">
            <a:srgbClr val="000000">
              <a:alpha val="43000"/>
            </a:srgbClr>
          </a:outerShdw>
        </a:effectLst>
      </xdr:spPr>
    </xdr:pic>
    <xdr:clientData fLocksWithSheet="0"/>
  </xdr:twoCellAnchor>
  <xdr:oneCellAnchor>
    <xdr:from>
      <xdr:col>1</xdr:col>
      <xdr:colOff>38100</xdr:colOff>
      <xdr:row>53</xdr:row>
      <xdr:rowOff>38100</xdr:rowOff>
    </xdr:from>
    <xdr:ext cx="791490" cy="200756"/>
    <xdr:sp macro="" textlink="">
      <xdr:nvSpPr>
        <xdr:cNvPr id="14" name="Rectangle 13">
          <a:hlinkClick xmlns:r="http://schemas.openxmlformats.org/officeDocument/2006/relationships" r:id="rId3" tooltip="Terms of Use"/>
          <a:extLst>
            <a:ext uri="{FF2B5EF4-FFF2-40B4-BE49-F238E27FC236}">
              <a16:creationId xmlns:a16="http://schemas.microsoft.com/office/drawing/2014/main" xmlns="" id="{62AA0A5F-944C-4B4D-AC5E-C8D3182B0D30}"/>
            </a:ext>
          </a:extLst>
        </xdr:cNvPr>
        <xdr:cNvSpPr/>
      </xdr:nvSpPr>
      <xdr:spPr>
        <a:xfrm>
          <a:off x="289560" y="9639300"/>
          <a:ext cx="791490" cy="2007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18000" rIns="36000" bIns="18000" rtlCol="0" anchor="t">
          <a:spAutoFit/>
        </a:bodyPr>
        <a:lstStyle/>
        <a:p>
          <a:pPr algn="l"/>
          <a:r>
            <a:rPr lang="tr-TR" sz="1050" i="1" u="sng">
              <a:solidFill>
                <a:schemeClr val="bg1">
                  <a:lumMod val="95000"/>
                </a:schemeClr>
              </a:solidFill>
            </a:rPr>
            <a:t>Terms</a:t>
          </a:r>
          <a:r>
            <a:rPr lang="tr-TR" sz="1050" u="sng">
              <a:solidFill>
                <a:schemeClr val="bg1">
                  <a:lumMod val="95000"/>
                </a:schemeClr>
              </a:solidFill>
            </a:rPr>
            <a:t> of </a:t>
          </a:r>
          <a:r>
            <a:rPr lang="tr-TR" sz="1050" i="1" u="sng">
              <a:solidFill>
                <a:schemeClr val="bg1">
                  <a:lumMod val="95000"/>
                </a:schemeClr>
              </a:solidFill>
            </a:rPr>
            <a:t>Use</a:t>
          </a:r>
        </a:p>
      </xdr:txBody>
    </xdr:sp>
    <xdr:clientData fPrintsWithSheet="0"/>
  </xdr:oneCellAnchor>
  <xdr:oneCellAnchor>
    <xdr:from>
      <xdr:col>5</xdr:col>
      <xdr:colOff>291465</xdr:colOff>
      <xdr:row>53</xdr:row>
      <xdr:rowOff>38100</xdr:rowOff>
    </xdr:from>
    <xdr:ext cx="3302883" cy="208578"/>
    <xdr:sp macro="" textlink="">
      <xdr:nvSpPr>
        <xdr:cNvPr id="15" name="Rectangle 14">
          <a:hlinkClick xmlns:r="http://schemas.openxmlformats.org/officeDocument/2006/relationships" r:id="rId4"/>
          <a:extLst>
            <a:ext uri="{FF2B5EF4-FFF2-40B4-BE49-F238E27FC236}">
              <a16:creationId xmlns:a16="http://schemas.microsoft.com/office/drawing/2014/main" xmlns="" id="{A1B0BCD9-F3D2-4DA8-8700-1330979D289B}"/>
            </a:ext>
          </a:extLst>
        </xdr:cNvPr>
        <xdr:cNvSpPr/>
      </xdr:nvSpPr>
      <xdr:spPr>
        <a:xfrm>
          <a:off x="4196715" y="9934575"/>
          <a:ext cx="3302883" cy="2085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18000" rIns="36000" bIns="18000" rtlCol="0" anchor="t">
          <a:spAutoFit/>
        </a:bodyPr>
        <a:lstStyle/>
        <a:p>
          <a:pPr algn="l"/>
          <a:r>
            <a:rPr lang="en-US" sz="1100" i="1" u="none">
              <a:solidFill>
                <a:schemeClr val="bg1">
                  <a:lumMod val="95000"/>
                </a:schemeClr>
              </a:solidFill>
            </a:rPr>
            <a:t>Prepared by: Drs.</a:t>
          </a:r>
          <a:r>
            <a:rPr lang="en-US" sz="1100" i="1" u="none" baseline="0">
              <a:solidFill>
                <a:schemeClr val="bg1">
                  <a:lumMod val="95000"/>
                </a:schemeClr>
              </a:solidFill>
            </a:rPr>
            <a:t> Agustinus Agus Purwanto, SE MM CHA</a:t>
          </a:r>
          <a:endParaRPr lang="tr-TR" sz="1100" i="1" u="none">
            <a:solidFill>
              <a:schemeClr val="bg1">
                <a:lumMod val="95000"/>
              </a:schemeClr>
            </a:solidFill>
          </a:endParaRPr>
        </a:p>
      </xdr:txBody>
    </xdr:sp>
    <xdr:clientData/>
  </xdr:oneCellAnchor>
  <xdr:oneCellAnchor>
    <xdr:from>
      <xdr:col>9</xdr:col>
      <xdr:colOff>152400</xdr:colOff>
      <xdr:row>4</xdr:row>
      <xdr:rowOff>0</xdr:rowOff>
    </xdr:from>
    <xdr:ext cx="2445807" cy="1440633"/>
    <xdr:sp macro="" textlink="">
      <xdr:nvSpPr>
        <xdr:cNvPr id="16" name="TextBox 15">
          <a:extLst>
            <a:ext uri="{FF2B5EF4-FFF2-40B4-BE49-F238E27FC236}">
              <a16:creationId xmlns:a16="http://schemas.microsoft.com/office/drawing/2014/main" xmlns="" id="{44708011-DCEF-4F16-8187-29EA2B06EAF7}"/>
            </a:ext>
          </a:extLst>
        </xdr:cNvPr>
        <xdr:cNvSpPr txBox="1"/>
      </xdr:nvSpPr>
      <xdr:spPr>
        <a:xfrm>
          <a:off x="7947660" y="731520"/>
          <a:ext cx="2445807" cy="1440633"/>
        </a:xfrm>
        <a:prstGeom prst="rect">
          <a:avLst/>
        </a:prstGeom>
        <a:solidFill>
          <a:srgbClr val="FFE699"/>
        </a:solidFill>
        <a:ln w="3175" cmpd="sng">
          <a:solidFill>
            <a:schemeClr val="bg1">
              <a:lumMod val="75000"/>
            </a:schemeClr>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lIns="36000" tIns="72000" rIns="36000" bIns="72000" rtlCol="0" anchor="ctr">
          <a:spAutoFit/>
        </a:bodyPr>
        <a:lstStyle/>
        <a:p>
          <a:pPr marL="0" indent="0" algn="l">
            <a:lnSpc>
              <a:spcPts val="1100"/>
            </a:lnSpc>
            <a:spcAft>
              <a:spcPts val="1200"/>
            </a:spcAft>
            <a:buFont typeface="Arial" panose="020B0604020202020204" pitchFamily="34" charset="0"/>
            <a:buNone/>
          </a:pPr>
          <a:r>
            <a:rPr lang="en-US" sz="1000" b="1" i="1" baseline="0">
              <a:solidFill>
                <a:schemeClr val="tx1">
                  <a:lumMod val="85000"/>
                  <a:lumOff val="15000"/>
                </a:schemeClr>
              </a:solidFill>
            </a:rPr>
            <a:t>HOW TO USE THIS TEMPLATE</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First write the </a:t>
          </a:r>
          <a:r>
            <a:rPr lang="en-US" sz="1000" b="1" i="1" baseline="0">
              <a:solidFill>
                <a:schemeClr val="tx1">
                  <a:lumMod val="85000"/>
                  <a:lumOff val="15000"/>
                </a:schemeClr>
              </a:solidFill>
            </a:rPr>
            <a:t>date of the review.</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You can rate each field by </a:t>
          </a:r>
          <a:r>
            <a:rPr lang="en-US" sz="1000" b="1" i="1" baseline="0">
              <a:solidFill>
                <a:schemeClr val="tx1">
                  <a:lumMod val="85000"/>
                  <a:lumOff val="15000"/>
                </a:schemeClr>
              </a:solidFill>
            </a:rPr>
            <a:t>inserting an "X", </a:t>
          </a:r>
          <a:r>
            <a:rPr lang="en-US" sz="1000" b="0" i="1" baseline="0">
              <a:solidFill>
                <a:schemeClr val="tx1">
                  <a:lumMod val="85000"/>
                  <a:lumOff val="15000"/>
                </a:schemeClr>
              </a:solidFill>
            </a:rPr>
            <a:t>which is the only accepted symbol.</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Next you can </a:t>
          </a:r>
          <a:r>
            <a:rPr lang="en-US" sz="1000" b="1" i="1" baseline="0">
              <a:solidFill>
                <a:schemeClr val="tx1">
                  <a:lumMod val="85000"/>
                  <a:lumOff val="15000"/>
                </a:schemeClr>
              </a:solidFill>
            </a:rPr>
            <a:t>insert comments </a:t>
          </a:r>
          <a:r>
            <a:rPr lang="en-US" sz="1000" b="0" i="1" baseline="0">
              <a:solidFill>
                <a:schemeClr val="tx1">
                  <a:lumMod val="85000"/>
                  <a:lumOff val="15000"/>
                </a:schemeClr>
              </a:solidFill>
            </a:rPr>
            <a:t>of both reviewer and employee. You can then print this form for signatures.</a:t>
          </a:r>
        </a:p>
      </xdr:txBody>
    </xdr:sp>
    <xdr:clientData fPrintsWithSheet="0"/>
  </xdr:oneCellAnchor>
  <xdr:twoCellAnchor editAs="oneCell">
    <xdr:from>
      <xdr:col>7</xdr:col>
      <xdr:colOff>170497</xdr:colOff>
      <xdr:row>6</xdr:row>
      <xdr:rowOff>95250</xdr:rowOff>
    </xdr:from>
    <xdr:to>
      <xdr:col>7</xdr:col>
      <xdr:colOff>1124497</xdr:colOff>
      <xdr:row>8</xdr:row>
      <xdr:rowOff>142650</xdr:rowOff>
    </xdr:to>
    <xdr:grpSp>
      <xdr:nvGrpSpPr>
        <xdr:cNvPr id="18" name="backtomenu">
          <a:hlinkClick xmlns:r="http://schemas.openxmlformats.org/officeDocument/2006/relationships" r:id="rId5" tooltip="Go to"/>
          <a:extLst>
            <a:ext uri="{FF2B5EF4-FFF2-40B4-BE49-F238E27FC236}">
              <a16:creationId xmlns:a16="http://schemas.microsoft.com/office/drawing/2014/main" xmlns="" id="{B46B7D44-E6F7-454C-B43E-056174EB9E54}"/>
            </a:ext>
          </a:extLst>
        </xdr:cNvPr>
        <xdr:cNvGrpSpPr/>
      </xdr:nvGrpSpPr>
      <xdr:grpSpPr>
        <a:xfrm>
          <a:off x="6456997" y="1085850"/>
          <a:ext cx="954000" cy="428400"/>
          <a:chOff x="7332133" y="217525"/>
          <a:chExt cx="1131771" cy="451203"/>
        </a:xfrm>
      </xdr:grpSpPr>
      <xdr:sp macro="" textlink="">
        <xdr:nvSpPr>
          <xdr:cNvPr id="19" name="Rounded Rectangle 2">
            <a:hlinkClick xmlns:r="http://schemas.openxmlformats.org/officeDocument/2006/relationships" r:id="rId5" tooltip="Go to"/>
            <a:extLst>
              <a:ext uri="{FF2B5EF4-FFF2-40B4-BE49-F238E27FC236}">
                <a16:creationId xmlns:a16="http://schemas.microsoft.com/office/drawing/2014/main" xmlns="" id="{C68F50A6-FAE4-49C8-9C01-1EC4A958DC9E}"/>
              </a:ext>
            </a:extLst>
          </xdr:cNvPr>
          <xdr:cNvSpPr/>
        </xdr:nvSpPr>
        <xdr:spPr>
          <a:xfrm>
            <a:off x="7332133" y="222010"/>
            <a:ext cx="1116756" cy="446718"/>
          </a:xfrm>
          <a:prstGeom prst="roundRect">
            <a:avLst/>
          </a:prstGeom>
          <a:solidFill>
            <a:schemeClr val="bg1">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tr-TR" sz="1100"/>
          </a:p>
        </xdr:txBody>
      </xdr:sp>
      <xdr:pic>
        <xdr:nvPicPr>
          <xdr:cNvPr id="20" name="Picture 19" descr="http://swiss-delicious.com/images/1024/icons/back.png">
            <a:hlinkClick xmlns:r="http://schemas.openxmlformats.org/officeDocument/2006/relationships" r:id="rId5" tooltip="Go to"/>
            <a:extLst>
              <a:ext uri="{FF2B5EF4-FFF2-40B4-BE49-F238E27FC236}">
                <a16:creationId xmlns:a16="http://schemas.microsoft.com/office/drawing/2014/main" xmlns="" id="{9183A5C6-28DD-4456-9FBB-C5F1AC73E44C}"/>
              </a:ext>
            </a:extLst>
          </xdr:cNvPr>
          <xdr:cNvPicPr>
            <a:picLocks noChangeAspect="1" noChangeArrowheads="1"/>
          </xdr:cNvPicPr>
        </xdr:nvPicPr>
        <xdr:blipFill rotWithShape="1">
          <a:blip xmlns:r="http://schemas.openxmlformats.org/officeDocument/2006/relationships" r:embed="rId6" cstate="print">
            <a:duotone>
              <a:prstClr val="black"/>
              <a:schemeClr val="tx2">
                <a:tint val="45000"/>
                <a:satMod val="400000"/>
              </a:schemeClr>
            </a:duotone>
            <a:extLst>
              <a:ext uri="{28A0092B-C50C-407E-A947-70E740481C1C}">
                <a14:useLocalDpi xmlns:a14="http://schemas.microsoft.com/office/drawing/2010/main" val="0"/>
              </a:ext>
            </a:extLst>
          </a:blip>
          <a:srcRect l="20289" t="21508" r="18116" b="22717"/>
          <a:stretch/>
        </xdr:blipFill>
        <xdr:spPr bwMode="auto">
          <a:xfrm>
            <a:off x="7388041" y="217525"/>
            <a:ext cx="496172" cy="4461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1" name="TextBox 20">
            <a:hlinkClick xmlns:r="http://schemas.openxmlformats.org/officeDocument/2006/relationships" r:id="rId5" tooltip="Go to"/>
            <a:extLst>
              <a:ext uri="{FF2B5EF4-FFF2-40B4-BE49-F238E27FC236}">
                <a16:creationId xmlns:a16="http://schemas.microsoft.com/office/drawing/2014/main" xmlns="" id="{77707FF8-9ED1-4880-B187-4D07F1276D29}"/>
              </a:ext>
            </a:extLst>
          </xdr:cNvPr>
          <xdr:cNvSpPr txBox="1"/>
        </xdr:nvSpPr>
        <xdr:spPr>
          <a:xfrm>
            <a:off x="7792377" y="269775"/>
            <a:ext cx="671527" cy="340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spAutoFit/>
          </a:bodyPr>
          <a:lstStyle/>
          <a:p>
            <a:pPr algn="ctr"/>
            <a:r>
              <a:rPr lang="tr-TR" sz="800" b="1" i="1"/>
              <a:t>Back</a:t>
            </a:r>
            <a:r>
              <a:rPr lang="tr-TR" sz="800" b="1" i="1" baseline="0"/>
              <a:t> to </a:t>
            </a:r>
          </a:p>
          <a:p>
            <a:pPr algn="ctr"/>
            <a:r>
              <a:rPr lang="tr-TR" sz="800" b="1" i="1" baseline="0"/>
              <a:t>Menu</a:t>
            </a:r>
            <a:endParaRPr lang="tr-TR" sz="800" b="1" i="1"/>
          </a:p>
        </xdr:txBody>
      </xdr:sp>
    </xdr:grpSp>
    <xdr:clientData fPrintsWithSheet="0"/>
  </xdr:twoCellAnchor>
  <xdr:twoCellAnchor editAs="oneCell">
    <xdr:from>
      <xdr:col>7</xdr:col>
      <xdr:colOff>170497</xdr:colOff>
      <xdr:row>9</xdr:row>
      <xdr:rowOff>49530</xdr:rowOff>
    </xdr:from>
    <xdr:to>
      <xdr:col>7</xdr:col>
      <xdr:colOff>1124497</xdr:colOff>
      <xdr:row>11</xdr:row>
      <xdr:rowOff>96930</xdr:rowOff>
    </xdr:to>
    <xdr:grpSp>
      <xdr:nvGrpSpPr>
        <xdr:cNvPr id="22" name="backtomenu">
          <a:hlinkClick xmlns:r="http://schemas.openxmlformats.org/officeDocument/2006/relationships" r:id="rId7" tooltip="Go to"/>
          <a:extLst>
            <a:ext uri="{FF2B5EF4-FFF2-40B4-BE49-F238E27FC236}">
              <a16:creationId xmlns:a16="http://schemas.microsoft.com/office/drawing/2014/main" xmlns="" id="{E1702947-A52C-42C0-AF71-557A3D5F74DB}"/>
            </a:ext>
          </a:extLst>
        </xdr:cNvPr>
        <xdr:cNvGrpSpPr/>
      </xdr:nvGrpSpPr>
      <xdr:grpSpPr>
        <a:xfrm>
          <a:off x="6456997" y="1611630"/>
          <a:ext cx="954000" cy="428400"/>
          <a:chOff x="7332133" y="217525"/>
          <a:chExt cx="1131771" cy="451203"/>
        </a:xfrm>
      </xdr:grpSpPr>
      <xdr:sp macro="" textlink="">
        <xdr:nvSpPr>
          <xdr:cNvPr id="23" name="Rounded Rectangle 2">
            <a:hlinkClick xmlns:r="http://schemas.openxmlformats.org/officeDocument/2006/relationships" r:id="rId7" tooltip="Go to"/>
            <a:extLst>
              <a:ext uri="{FF2B5EF4-FFF2-40B4-BE49-F238E27FC236}">
                <a16:creationId xmlns:a16="http://schemas.microsoft.com/office/drawing/2014/main" xmlns="" id="{A5070582-0BCE-4BE9-AFAE-6CB012589A7D}"/>
              </a:ext>
            </a:extLst>
          </xdr:cNvPr>
          <xdr:cNvSpPr/>
        </xdr:nvSpPr>
        <xdr:spPr>
          <a:xfrm>
            <a:off x="7332133" y="222010"/>
            <a:ext cx="1116756" cy="446718"/>
          </a:xfrm>
          <a:prstGeom prst="roundRect">
            <a:avLst/>
          </a:prstGeom>
          <a:solidFill>
            <a:schemeClr val="bg1">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tr-TR" sz="1100"/>
          </a:p>
        </xdr:txBody>
      </xdr:sp>
      <xdr:pic>
        <xdr:nvPicPr>
          <xdr:cNvPr id="24" name="Picture 23" descr="http://swiss-delicious.com/images/1024/icons/back.png">
            <a:hlinkClick xmlns:r="http://schemas.openxmlformats.org/officeDocument/2006/relationships" r:id="rId7" tooltip="Go to"/>
            <a:extLst>
              <a:ext uri="{FF2B5EF4-FFF2-40B4-BE49-F238E27FC236}">
                <a16:creationId xmlns:a16="http://schemas.microsoft.com/office/drawing/2014/main" xmlns="" id="{E24390B3-61A1-46B0-A705-899CC36DD46A}"/>
              </a:ext>
            </a:extLst>
          </xdr:cNvPr>
          <xdr:cNvPicPr>
            <a:picLocks noChangeAspect="1" noChangeArrowheads="1"/>
          </xdr:cNvPicPr>
        </xdr:nvPicPr>
        <xdr:blipFill rotWithShape="1">
          <a:blip xmlns:r="http://schemas.openxmlformats.org/officeDocument/2006/relationships" r:embed="rId6" cstate="print">
            <a:duotone>
              <a:prstClr val="black"/>
              <a:schemeClr val="tx2">
                <a:tint val="45000"/>
                <a:satMod val="400000"/>
              </a:schemeClr>
            </a:duotone>
            <a:extLst>
              <a:ext uri="{28A0092B-C50C-407E-A947-70E740481C1C}">
                <a14:useLocalDpi xmlns:a14="http://schemas.microsoft.com/office/drawing/2010/main" val="0"/>
              </a:ext>
            </a:extLst>
          </a:blip>
          <a:srcRect l="20289" t="21508" r="18116" b="22717"/>
          <a:stretch/>
        </xdr:blipFill>
        <xdr:spPr bwMode="auto">
          <a:xfrm>
            <a:off x="7388041" y="217525"/>
            <a:ext cx="496172" cy="4461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5" name="TextBox 24">
            <a:hlinkClick xmlns:r="http://schemas.openxmlformats.org/officeDocument/2006/relationships" r:id="rId7" tooltip="Go to"/>
            <a:extLst>
              <a:ext uri="{FF2B5EF4-FFF2-40B4-BE49-F238E27FC236}">
                <a16:creationId xmlns:a16="http://schemas.microsoft.com/office/drawing/2014/main" xmlns="" id="{68644BE1-E8C9-4071-BE94-1895FAB6D57A}"/>
              </a:ext>
            </a:extLst>
          </xdr:cNvPr>
          <xdr:cNvSpPr txBox="1"/>
        </xdr:nvSpPr>
        <xdr:spPr>
          <a:xfrm>
            <a:off x="7792377" y="269775"/>
            <a:ext cx="671527" cy="340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spAutoFit/>
          </a:bodyPr>
          <a:lstStyle/>
          <a:p>
            <a:pPr algn="ctr"/>
            <a:r>
              <a:rPr lang="tr-TR" sz="800" b="1" i="1"/>
              <a:t>Back</a:t>
            </a:r>
            <a:r>
              <a:rPr lang="tr-TR" sz="800" b="1" i="1" baseline="0"/>
              <a:t> to </a:t>
            </a:r>
          </a:p>
          <a:p>
            <a:pPr algn="ctr"/>
            <a:r>
              <a:rPr lang="tr-TR" sz="800" b="1" i="1" baseline="0"/>
              <a:t>Database</a:t>
            </a:r>
            <a:endParaRPr lang="tr-TR" sz="800" b="1" i="1"/>
          </a:p>
        </xdr:txBody>
      </xdr:sp>
    </xdr:grpSp>
    <xdr:clientData fPrintsWithSheet="0"/>
  </xdr:twoCellAnchor>
  <xdr:twoCellAnchor editAs="oneCell">
    <xdr:from>
      <xdr:col>5</xdr:col>
      <xdr:colOff>171450</xdr:colOff>
      <xdr:row>1</xdr:row>
      <xdr:rowOff>114300</xdr:rowOff>
    </xdr:from>
    <xdr:to>
      <xdr:col>6</xdr:col>
      <xdr:colOff>928490</xdr:colOff>
      <xdr:row>2</xdr:row>
      <xdr:rowOff>247650</xdr:rowOff>
    </xdr:to>
    <xdr:grpSp>
      <xdr:nvGrpSpPr>
        <xdr:cNvPr id="26" name="buybutton">
          <a:hlinkClick xmlns:r="http://schemas.openxmlformats.org/officeDocument/2006/relationships" r:id="rId8" tooltip="Get Modifiable Version"/>
          <a:extLst>
            <a:ext uri="{FF2B5EF4-FFF2-40B4-BE49-F238E27FC236}">
              <a16:creationId xmlns:a16="http://schemas.microsoft.com/office/drawing/2014/main" xmlns="" id="{663EDB60-07E6-4DD4-A6A2-1BE87023C409}"/>
            </a:ext>
          </a:extLst>
        </xdr:cNvPr>
        <xdr:cNvGrpSpPr>
          <a:grpSpLocks/>
        </xdr:cNvGrpSpPr>
      </xdr:nvGrpSpPr>
      <xdr:grpSpPr>
        <a:xfrm>
          <a:off x="4076700" y="200025"/>
          <a:ext cx="1947665" cy="371475"/>
          <a:chOff x="4160526" y="356290"/>
          <a:chExt cx="2243424" cy="396001"/>
        </a:xfrm>
      </xdr:grpSpPr>
      <xdr:sp macro="" textlink="">
        <xdr:nvSpPr>
          <xdr:cNvPr id="27" name="Rectangle: Rounded Corners 26">
            <a:hlinkClick xmlns:r="http://schemas.openxmlformats.org/officeDocument/2006/relationships" r:id="rId8" tooltip="Get Modifiable Version"/>
            <a:extLst>
              <a:ext uri="{FF2B5EF4-FFF2-40B4-BE49-F238E27FC236}">
                <a16:creationId xmlns:a16="http://schemas.microsoft.com/office/drawing/2014/main" xmlns="" id="{3E762A7A-2036-4BAE-A176-3A6B9EBF83B7}"/>
              </a:ext>
            </a:extLst>
          </xdr:cNvPr>
          <xdr:cNvSpPr/>
        </xdr:nvSpPr>
        <xdr:spPr>
          <a:xfrm>
            <a:off x="4160526" y="356290"/>
            <a:ext cx="2243424" cy="396001"/>
          </a:xfrm>
          <a:prstGeom prst="roundRect">
            <a:avLst/>
          </a:prstGeom>
          <a:solidFill>
            <a:srgbClr val="ED7D3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96000" tIns="0" rIns="36000" bIns="0" rtlCol="0" anchor="ctr">
            <a:noAutofit/>
          </a:bodyPr>
          <a:lstStyle/>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GET MODIFIABLE VERSION</a:t>
            </a:r>
          </a:p>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WITH PASSWORD</a:t>
            </a:r>
          </a:p>
        </xdr:txBody>
      </xdr:sp>
      <xdr:pic>
        <xdr:nvPicPr>
          <xdr:cNvPr id="28" name="Picture 27">
            <a:hlinkClick xmlns:r="http://schemas.openxmlformats.org/officeDocument/2006/relationships" r:id="rId8" tooltip="Get Modifiable Version"/>
            <a:extLst>
              <a:ext uri="{FF2B5EF4-FFF2-40B4-BE49-F238E27FC236}">
                <a16:creationId xmlns:a16="http://schemas.microsoft.com/office/drawing/2014/main" xmlns="" id="{E59B7F2C-8A32-4ACD-8BC3-7ABEE5CEE876}"/>
              </a:ext>
            </a:extLst>
          </xdr:cNvPr>
          <xdr:cNvPicPr>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4294080" y="391160"/>
            <a:ext cx="315147" cy="291664"/>
          </a:xfrm>
          <a:prstGeom prst="rect">
            <a:avLst/>
          </a:prstGeom>
          <a:effectLst>
            <a:outerShdw blurRad="12700" dist="25400" dir="8100000" algn="tr" rotWithShape="0">
              <a:prstClr val="black">
                <a:alpha val="40000"/>
              </a:prstClr>
            </a:outerShdw>
          </a:effectLst>
        </xdr:spPr>
      </xdr:pic>
    </xdr:grpSp>
    <xdr:clientData fPrintsWithSheet="0"/>
  </xdr:twoCellAnchor>
</xdr:wsDr>
</file>

<file path=xl/drawings/drawing12.xml><?xml version="1.0" encoding="utf-8"?>
<xdr:wsDr xmlns:xdr="http://schemas.openxmlformats.org/drawingml/2006/spreadsheetDrawing" xmlns:a="http://schemas.openxmlformats.org/drawingml/2006/main">
  <xdr:twoCellAnchor editAs="absolute">
    <xdr:from>
      <xdr:col>1</xdr:col>
      <xdr:colOff>22860</xdr:colOff>
      <xdr:row>1</xdr:row>
      <xdr:rowOff>22860</xdr:rowOff>
    </xdr:from>
    <xdr:to>
      <xdr:col>2</xdr:col>
      <xdr:colOff>419100</xdr:colOff>
      <xdr:row>2</xdr:row>
      <xdr:rowOff>251460</xdr:rowOff>
    </xdr:to>
    <xdr:pic>
      <xdr:nvPicPr>
        <xdr:cNvPr id="2" name="Picture 1">
          <a:extLst>
            <a:ext uri="{FF2B5EF4-FFF2-40B4-BE49-F238E27FC236}">
              <a16:creationId xmlns:a16="http://schemas.microsoft.com/office/drawing/2014/main" xmlns="" id="{1C05F167-8BD3-4C53-9F36-2D1F18EAFB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4320" y="114300"/>
          <a:ext cx="487680" cy="472440"/>
        </a:xfrm>
        <a:prstGeom prst="rect">
          <a:avLst/>
        </a:prstGeom>
      </xdr:spPr>
    </xdr:pic>
    <xdr:clientData/>
  </xdr:twoCellAnchor>
  <xdr:twoCellAnchor editAs="oneCell">
    <xdr:from>
      <xdr:col>2</xdr:col>
      <xdr:colOff>487680</xdr:colOff>
      <xdr:row>5</xdr:row>
      <xdr:rowOff>1</xdr:rowOff>
    </xdr:from>
    <xdr:to>
      <xdr:col>3</xdr:col>
      <xdr:colOff>678180</xdr:colOff>
      <xdr:row>12</xdr:row>
      <xdr:rowOff>177849</xdr:rowOff>
    </xdr:to>
    <xdr:pic>
      <xdr:nvPicPr>
        <xdr:cNvPr id="13" name="Picture 12">
          <a:extLst>
            <a:ext uri="{FF2B5EF4-FFF2-40B4-BE49-F238E27FC236}">
              <a16:creationId xmlns:a16="http://schemas.microsoft.com/office/drawing/2014/main" xmlns="" id="{B261C13A-DDA3-4A76-8C5D-D16854BA7F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30580" y="822961"/>
          <a:ext cx="1417320" cy="1458008"/>
        </a:xfrm>
        <a:prstGeom prst="rect">
          <a:avLst/>
        </a:prstGeom>
        <a:ln w="6350" cap="sq">
          <a:solidFill>
            <a:srgbClr val="000000"/>
          </a:solidFill>
          <a:prstDash val="solid"/>
          <a:miter lim="800000"/>
        </a:ln>
        <a:effectLst>
          <a:outerShdw blurRad="50800" dist="38100" dir="2700000" algn="tl" rotWithShape="0">
            <a:srgbClr val="000000">
              <a:alpha val="43000"/>
            </a:srgbClr>
          </a:outerShdw>
        </a:effectLst>
      </xdr:spPr>
    </xdr:pic>
    <xdr:clientData fLocksWithSheet="0"/>
  </xdr:twoCellAnchor>
  <xdr:oneCellAnchor>
    <xdr:from>
      <xdr:col>1</xdr:col>
      <xdr:colOff>38100</xdr:colOff>
      <xdr:row>53</xdr:row>
      <xdr:rowOff>38100</xdr:rowOff>
    </xdr:from>
    <xdr:ext cx="791490" cy="200756"/>
    <xdr:sp macro="" textlink="">
      <xdr:nvSpPr>
        <xdr:cNvPr id="14" name="Rectangle 13">
          <a:hlinkClick xmlns:r="http://schemas.openxmlformats.org/officeDocument/2006/relationships" r:id="rId3" tooltip="Terms of Use"/>
          <a:extLst>
            <a:ext uri="{FF2B5EF4-FFF2-40B4-BE49-F238E27FC236}">
              <a16:creationId xmlns:a16="http://schemas.microsoft.com/office/drawing/2014/main" xmlns="" id="{B464E11D-0E29-41DD-A7ED-85E694250EE7}"/>
            </a:ext>
          </a:extLst>
        </xdr:cNvPr>
        <xdr:cNvSpPr/>
      </xdr:nvSpPr>
      <xdr:spPr>
        <a:xfrm>
          <a:off x="289560" y="9639300"/>
          <a:ext cx="791490" cy="2007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18000" rIns="36000" bIns="18000" rtlCol="0" anchor="t">
          <a:spAutoFit/>
        </a:bodyPr>
        <a:lstStyle/>
        <a:p>
          <a:pPr algn="l"/>
          <a:r>
            <a:rPr lang="tr-TR" sz="1050" i="1" u="sng">
              <a:solidFill>
                <a:schemeClr val="bg1">
                  <a:lumMod val="95000"/>
                </a:schemeClr>
              </a:solidFill>
            </a:rPr>
            <a:t>Terms</a:t>
          </a:r>
          <a:r>
            <a:rPr lang="tr-TR" sz="1050" u="sng">
              <a:solidFill>
                <a:schemeClr val="bg1">
                  <a:lumMod val="95000"/>
                </a:schemeClr>
              </a:solidFill>
            </a:rPr>
            <a:t> of </a:t>
          </a:r>
          <a:r>
            <a:rPr lang="tr-TR" sz="1050" i="1" u="sng">
              <a:solidFill>
                <a:schemeClr val="bg1">
                  <a:lumMod val="95000"/>
                </a:schemeClr>
              </a:solidFill>
            </a:rPr>
            <a:t>Use</a:t>
          </a:r>
        </a:p>
      </xdr:txBody>
    </xdr:sp>
    <xdr:clientData fPrintsWithSheet="0"/>
  </xdr:oneCellAnchor>
  <xdr:oneCellAnchor>
    <xdr:from>
      <xdr:col>5</xdr:col>
      <xdr:colOff>272415</xdr:colOff>
      <xdr:row>53</xdr:row>
      <xdr:rowOff>38100</xdr:rowOff>
    </xdr:from>
    <xdr:ext cx="3302883" cy="208578"/>
    <xdr:sp macro="" textlink="">
      <xdr:nvSpPr>
        <xdr:cNvPr id="15" name="Rectangle 14">
          <a:hlinkClick xmlns:r="http://schemas.openxmlformats.org/officeDocument/2006/relationships" r:id="rId4"/>
          <a:extLst>
            <a:ext uri="{FF2B5EF4-FFF2-40B4-BE49-F238E27FC236}">
              <a16:creationId xmlns:a16="http://schemas.microsoft.com/office/drawing/2014/main" xmlns="" id="{C777D6A2-A8FE-467A-9685-0C7CC9AB77C7}"/>
            </a:ext>
          </a:extLst>
        </xdr:cNvPr>
        <xdr:cNvSpPr/>
      </xdr:nvSpPr>
      <xdr:spPr>
        <a:xfrm>
          <a:off x="4177665" y="9934575"/>
          <a:ext cx="3302883" cy="2085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18000" rIns="36000" bIns="18000" rtlCol="0" anchor="t">
          <a:spAutoFit/>
        </a:bodyPr>
        <a:lstStyle/>
        <a:p>
          <a:pPr algn="l"/>
          <a:r>
            <a:rPr lang="en-US" sz="1100" i="1" u="none">
              <a:solidFill>
                <a:schemeClr val="bg1">
                  <a:lumMod val="95000"/>
                </a:schemeClr>
              </a:solidFill>
            </a:rPr>
            <a:t>Prepared by: Drs. Agustinus Agus Purwanto, SE MM CHA</a:t>
          </a:r>
          <a:endParaRPr lang="tr-TR" sz="1100" i="1" u="none">
            <a:solidFill>
              <a:schemeClr val="bg1">
                <a:lumMod val="95000"/>
              </a:schemeClr>
            </a:solidFill>
          </a:endParaRPr>
        </a:p>
      </xdr:txBody>
    </xdr:sp>
    <xdr:clientData/>
  </xdr:oneCellAnchor>
  <xdr:oneCellAnchor>
    <xdr:from>
      <xdr:col>9</xdr:col>
      <xdr:colOff>175260</xdr:colOff>
      <xdr:row>4</xdr:row>
      <xdr:rowOff>0</xdr:rowOff>
    </xdr:from>
    <xdr:ext cx="2445807" cy="1440633"/>
    <xdr:sp macro="" textlink="">
      <xdr:nvSpPr>
        <xdr:cNvPr id="16" name="TextBox 15">
          <a:extLst>
            <a:ext uri="{FF2B5EF4-FFF2-40B4-BE49-F238E27FC236}">
              <a16:creationId xmlns:a16="http://schemas.microsoft.com/office/drawing/2014/main" xmlns="" id="{A2B5F6C8-85F4-44FF-8774-7F71E28ED869}"/>
            </a:ext>
          </a:extLst>
        </xdr:cNvPr>
        <xdr:cNvSpPr txBox="1"/>
      </xdr:nvSpPr>
      <xdr:spPr>
        <a:xfrm>
          <a:off x="7970520" y="731520"/>
          <a:ext cx="2445807" cy="1440633"/>
        </a:xfrm>
        <a:prstGeom prst="rect">
          <a:avLst/>
        </a:prstGeom>
        <a:solidFill>
          <a:srgbClr val="FFE699"/>
        </a:solidFill>
        <a:ln w="3175" cmpd="sng">
          <a:solidFill>
            <a:schemeClr val="bg1">
              <a:lumMod val="75000"/>
            </a:schemeClr>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lIns="36000" tIns="72000" rIns="36000" bIns="72000" rtlCol="0" anchor="ctr">
          <a:spAutoFit/>
        </a:bodyPr>
        <a:lstStyle/>
        <a:p>
          <a:pPr marL="0" indent="0" algn="l">
            <a:lnSpc>
              <a:spcPts val="1100"/>
            </a:lnSpc>
            <a:spcAft>
              <a:spcPts val="1200"/>
            </a:spcAft>
            <a:buFont typeface="Arial" panose="020B0604020202020204" pitchFamily="34" charset="0"/>
            <a:buNone/>
          </a:pPr>
          <a:r>
            <a:rPr lang="en-US" sz="1000" b="1" i="1" baseline="0">
              <a:solidFill>
                <a:schemeClr val="tx1">
                  <a:lumMod val="85000"/>
                  <a:lumOff val="15000"/>
                </a:schemeClr>
              </a:solidFill>
            </a:rPr>
            <a:t>HOW TO USE THIS TEMPLATE</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First write the </a:t>
          </a:r>
          <a:r>
            <a:rPr lang="en-US" sz="1000" b="1" i="1" baseline="0">
              <a:solidFill>
                <a:schemeClr val="tx1">
                  <a:lumMod val="85000"/>
                  <a:lumOff val="15000"/>
                </a:schemeClr>
              </a:solidFill>
            </a:rPr>
            <a:t>date of the review.</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You can rate each field by </a:t>
          </a:r>
          <a:r>
            <a:rPr lang="en-US" sz="1000" b="1" i="1" baseline="0">
              <a:solidFill>
                <a:schemeClr val="tx1">
                  <a:lumMod val="85000"/>
                  <a:lumOff val="15000"/>
                </a:schemeClr>
              </a:solidFill>
            </a:rPr>
            <a:t>inserting an "X", </a:t>
          </a:r>
          <a:r>
            <a:rPr lang="en-US" sz="1000" b="0" i="1" baseline="0">
              <a:solidFill>
                <a:schemeClr val="tx1">
                  <a:lumMod val="85000"/>
                  <a:lumOff val="15000"/>
                </a:schemeClr>
              </a:solidFill>
            </a:rPr>
            <a:t>which is the only accepted symbol.</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Next you can </a:t>
          </a:r>
          <a:r>
            <a:rPr lang="en-US" sz="1000" b="1" i="1" baseline="0">
              <a:solidFill>
                <a:schemeClr val="tx1">
                  <a:lumMod val="85000"/>
                  <a:lumOff val="15000"/>
                </a:schemeClr>
              </a:solidFill>
            </a:rPr>
            <a:t>insert comments </a:t>
          </a:r>
          <a:r>
            <a:rPr lang="en-US" sz="1000" b="0" i="1" baseline="0">
              <a:solidFill>
                <a:schemeClr val="tx1">
                  <a:lumMod val="85000"/>
                  <a:lumOff val="15000"/>
                </a:schemeClr>
              </a:solidFill>
            </a:rPr>
            <a:t>of both reviewer and employee. You can then print this form for signatures.</a:t>
          </a:r>
        </a:p>
      </xdr:txBody>
    </xdr:sp>
    <xdr:clientData fPrintsWithSheet="0"/>
  </xdr:oneCellAnchor>
  <xdr:twoCellAnchor editAs="oneCell">
    <xdr:from>
      <xdr:col>7</xdr:col>
      <xdr:colOff>170497</xdr:colOff>
      <xdr:row>6</xdr:row>
      <xdr:rowOff>95250</xdr:rowOff>
    </xdr:from>
    <xdr:to>
      <xdr:col>7</xdr:col>
      <xdr:colOff>1124497</xdr:colOff>
      <xdr:row>8</xdr:row>
      <xdr:rowOff>142650</xdr:rowOff>
    </xdr:to>
    <xdr:grpSp>
      <xdr:nvGrpSpPr>
        <xdr:cNvPr id="18" name="backtomenu">
          <a:hlinkClick xmlns:r="http://schemas.openxmlformats.org/officeDocument/2006/relationships" r:id="rId5" tooltip="Go to"/>
          <a:extLst>
            <a:ext uri="{FF2B5EF4-FFF2-40B4-BE49-F238E27FC236}">
              <a16:creationId xmlns:a16="http://schemas.microsoft.com/office/drawing/2014/main" xmlns="" id="{12EEC102-873C-460D-9BE8-AFC845C5AC83}"/>
            </a:ext>
          </a:extLst>
        </xdr:cNvPr>
        <xdr:cNvGrpSpPr/>
      </xdr:nvGrpSpPr>
      <xdr:grpSpPr>
        <a:xfrm>
          <a:off x="6456997" y="1085850"/>
          <a:ext cx="954000" cy="428400"/>
          <a:chOff x="7332133" y="217525"/>
          <a:chExt cx="1131771" cy="451203"/>
        </a:xfrm>
      </xdr:grpSpPr>
      <xdr:sp macro="" textlink="">
        <xdr:nvSpPr>
          <xdr:cNvPr id="19" name="Rounded Rectangle 2">
            <a:hlinkClick xmlns:r="http://schemas.openxmlformats.org/officeDocument/2006/relationships" r:id="rId5" tooltip="Go to"/>
            <a:extLst>
              <a:ext uri="{FF2B5EF4-FFF2-40B4-BE49-F238E27FC236}">
                <a16:creationId xmlns:a16="http://schemas.microsoft.com/office/drawing/2014/main" xmlns="" id="{1750DE43-9DFF-4B4E-8E74-13F163E14B1B}"/>
              </a:ext>
            </a:extLst>
          </xdr:cNvPr>
          <xdr:cNvSpPr/>
        </xdr:nvSpPr>
        <xdr:spPr>
          <a:xfrm>
            <a:off x="7332133" y="222010"/>
            <a:ext cx="1116756" cy="446718"/>
          </a:xfrm>
          <a:prstGeom prst="roundRect">
            <a:avLst/>
          </a:prstGeom>
          <a:solidFill>
            <a:schemeClr val="bg1">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tr-TR" sz="1100"/>
          </a:p>
        </xdr:txBody>
      </xdr:sp>
      <xdr:pic>
        <xdr:nvPicPr>
          <xdr:cNvPr id="20" name="Picture 19" descr="http://swiss-delicious.com/images/1024/icons/back.png">
            <a:hlinkClick xmlns:r="http://schemas.openxmlformats.org/officeDocument/2006/relationships" r:id="rId5" tooltip="Go to"/>
            <a:extLst>
              <a:ext uri="{FF2B5EF4-FFF2-40B4-BE49-F238E27FC236}">
                <a16:creationId xmlns:a16="http://schemas.microsoft.com/office/drawing/2014/main" xmlns="" id="{FA41B3DD-066D-44C5-80CF-95778E4E7267}"/>
              </a:ext>
            </a:extLst>
          </xdr:cNvPr>
          <xdr:cNvPicPr>
            <a:picLocks noChangeAspect="1" noChangeArrowheads="1"/>
          </xdr:cNvPicPr>
        </xdr:nvPicPr>
        <xdr:blipFill rotWithShape="1">
          <a:blip xmlns:r="http://schemas.openxmlformats.org/officeDocument/2006/relationships" r:embed="rId6" cstate="print">
            <a:duotone>
              <a:prstClr val="black"/>
              <a:schemeClr val="tx2">
                <a:tint val="45000"/>
                <a:satMod val="400000"/>
              </a:schemeClr>
            </a:duotone>
            <a:extLst>
              <a:ext uri="{28A0092B-C50C-407E-A947-70E740481C1C}">
                <a14:useLocalDpi xmlns:a14="http://schemas.microsoft.com/office/drawing/2010/main" val="0"/>
              </a:ext>
            </a:extLst>
          </a:blip>
          <a:srcRect l="20289" t="21508" r="18116" b="22717"/>
          <a:stretch/>
        </xdr:blipFill>
        <xdr:spPr bwMode="auto">
          <a:xfrm>
            <a:off x="7388041" y="217525"/>
            <a:ext cx="496172" cy="4461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1" name="TextBox 20">
            <a:hlinkClick xmlns:r="http://schemas.openxmlformats.org/officeDocument/2006/relationships" r:id="rId5" tooltip="Go to"/>
            <a:extLst>
              <a:ext uri="{FF2B5EF4-FFF2-40B4-BE49-F238E27FC236}">
                <a16:creationId xmlns:a16="http://schemas.microsoft.com/office/drawing/2014/main" xmlns="" id="{65CF4FAA-E353-45AD-A8CC-DD382E1FE071}"/>
              </a:ext>
            </a:extLst>
          </xdr:cNvPr>
          <xdr:cNvSpPr txBox="1"/>
        </xdr:nvSpPr>
        <xdr:spPr>
          <a:xfrm>
            <a:off x="7792377" y="269775"/>
            <a:ext cx="671527" cy="340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spAutoFit/>
          </a:bodyPr>
          <a:lstStyle/>
          <a:p>
            <a:pPr algn="ctr"/>
            <a:r>
              <a:rPr lang="tr-TR" sz="800" b="1" i="1"/>
              <a:t>Back</a:t>
            </a:r>
            <a:r>
              <a:rPr lang="tr-TR" sz="800" b="1" i="1" baseline="0"/>
              <a:t> to </a:t>
            </a:r>
          </a:p>
          <a:p>
            <a:pPr algn="ctr"/>
            <a:r>
              <a:rPr lang="tr-TR" sz="800" b="1" i="1" baseline="0"/>
              <a:t>Menu</a:t>
            </a:r>
            <a:endParaRPr lang="tr-TR" sz="800" b="1" i="1"/>
          </a:p>
        </xdr:txBody>
      </xdr:sp>
    </xdr:grpSp>
    <xdr:clientData fPrintsWithSheet="0"/>
  </xdr:twoCellAnchor>
  <xdr:twoCellAnchor editAs="oneCell">
    <xdr:from>
      <xdr:col>7</xdr:col>
      <xdr:colOff>170497</xdr:colOff>
      <xdr:row>9</xdr:row>
      <xdr:rowOff>49530</xdr:rowOff>
    </xdr:from>
    <xdr:to>
      <xdr:col>7</xdr:col>
      <xdr:colOff>1124497</xdr:colOff>
      <xdr:row>11</xdr:row>
      <xdr:rowOff>96930</xdr:rowOff>
    </xdr:to>
    <xdr:grpSp>
      <xdr:nvGrpSpPr>
        <xdr:cNvPr id="22" name="backtomenu">
          <a:hlinkClick xmlns:r="http://schemas.openxmlformats.org/officeDocument/2006/relationships" r:id="rId7" tooltip="Go to"/>
          <a:extLst>
            <a:ext uri="{FF2B5EF4-FFF2-40B4-BE49-F238E27FC236}">
              <a16:creationId xmlns:a16="http://schemas.microsoft.com/office/drawing/2014/main" xmlns="" id="{D80EFFE9-02C3-4C1F-AFCB-DFF68512A0F0}"/>
            </a:ext>
          </a:extLst>
        </xdr:cNvPr>
        <xdr:cNvGrpSpPr/>
      </xdr:nvGrpSpPr>
      <xdr:grpSpPr>
        <a:xfrm>
          <a:off x="6456997" y="1611630"/>
          <a:ext cx="954000" cy="428400"/>
          <a:chOff x="7332133" y="217525"/>
          <a:chExt cx="1131771" cy="451203"/>
        </a:xfrm>
      </xdr:grpSpPr>
      <xdr:sp macro="" textlink="">
        <xdr:nvSpPr>
          <xdr:cNvPr id="23" name="Rounded Rectangle 2">
            <a:hlinkClick xmlns:r="http://schemas.openxmlformats.org/officeDocument/2006/relationships" r:id="rId7" tooltip="Go to"/>
            <a:extLst>
              <a:ext uri="{FF2B5EF4-FFF2-40B4-BE49-F238E27FC236}">
                <a16:creationId xmlns:a16="http://schemas.microsoft.com/office/drawing/2014/main" xmlns="" id="{C6918860-A2DC-410C-A0B8-5923F1C83297}"/>
              </a:ext>
            </a:extLst>
          </xdr:cNvPr>
          <xdr:cNvSpPr/>
        </xdr:nvSpPr>
        <xdr:spPr>
          <a:xfrm>
            <a:off x="7332133" y="222010"/>
            <a:ext cx="1116756" cy="446718"/>
          </a:xfrm>
          <a:prstGeom prst="roundRect">
            <a:avLst/>
          </a:prstGeom>
          <a:solidFill>
            <a:schemeClr val="bg1">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tr-TR" sz="1100"/>
          </a:p>
        </xdr:txBody>
      </xdr:sp>
      <xdr:pic>
        <xdr:nvPicPr>
          <xdr:cNvPr id="24" name="Picture 23" descr="http://swiss-delicious.com/images/1024/icons/back.png">
            <a:hlinkClick xmlns:r="http://schemas.openxmlformats.org/officeDocument/2006/relationships" r:id="rId7" tooltip="Go to"/>
            <a:extLst>
              <a:ext uri="{FF2B5EF4-FFF2-40B4-BE49-F238E27FC236}">
                <a16:creationId xmlns:a16="http://schemas.microsoft.com/office/drawing/2014/main" xmlns="" id="{E071D070-4FA5-49A9-AE4C-0245C4C88872}"/>
              </a:ext>
            </a:extLst>
          </xdr:cNvPr>
          <xdr:cNvPicPr>
            <a:picLocks noChangeAspect="1" noChangeArrowheads="1"/>
          </xdr:cNvPicPr>
        </xdr:nvPicPr>
        <xdr:blipFill rotWithShape="1">
          <a:blip xmlns:r="http://schemas.openxmlformats.org/officeDocument/2006/relationships" r:embed="rId6" cstate="print">
            <a:duotone>
              <a:prstClr val="black"/>
              <a:schemeClr val="tx2">
                <a:tint val="45000"/>
                <a:satMod val="400000"/>
              </a:schemeClr>
            </a:duotone>
            <a:extLst>
              <a:ext uri="{28A0092B-C50C-407E-A947-70E740481C1C}">
                <a14:useLocalDpi xmlns:a14="http://schemas.microsoft.com/office/drawing/2010/main" val="0"/>
              </a:ext>
            </a:extLst>
          </a:blip>
          <a:srcRect l="20289" t="21508" r="18116" b="22717"/>
          <a:stretch/>
        </xdr:blipFill>
        <xdr:spPr bwMode="auto">
          <a:xfrm>
            <a:off x="7388041" y="217525"/>
            <a:ext cx="496172" cy="4461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5" name="TextBox 24">
            <a:hlinkClick xmlns:r="http://schemas.openxmlformats.org/officeDocument/2006/relationships" r:id="rId7" tooltip="Go to"/>
            <a:extLst>
              <a:ext uri="{FF2B5EF4-FFF2-40B4-BE49-F238E27FC236}">
                <a16:creationId xmlns:a16="http://schemas.microsoft.com/office/drawing/2014/main" xmlns="" id="{683D6673-0B39-45BD-8E8E-7BDCEC2FD1AF}"/>
              </a:ext>
            </a:extLst>
          </xdr:cNvPr>
          <xdr:cNvSpPr txBox="1"/>
        </xdr:nvSpPr>
        <xdr:spPr>
          <a:xfrm>
            <a:off x="7792377" y="269775"/>
            <a:ext cx="671527" cy="340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spAutoFit/>
          </a:bodyPr>
          <a:lstStyle/>
          <a:p>
            <a:pPr algn="ctr"/>
            <a:r>
              <a:rPr lang="tr-TR" sz="800" b="1" i="1"/>
              <a:t>Back</a:t>
            </a:r>
            <a:r>
              <a:rPr lang="tr-TR" sz="800" b="1" i="1" baseline="0"/>
              <a:t> to </a:t>
            </a:r>
          </a:p>
          <a:p>
            <a:pPr algn="ctr"/>
            <a:r>
              <a:rPr lang="tr-TR" sz="800" b="1" i="1" baseline="0"/>
              <a:t>Database</a:t>
            </a:r>
            <a:endParaRPr lang="tr-TR" sz="800" b="1" i="1"/>
          </a:p>
        </xdr:txBody>
      </xdr:sp>
    </xdr:grpSp>
    <xdr:clientData fPrintsWithSheet="0"/>
  </xdr:twoCellAnchor>
  <xdr:twoCellAnchor editAs="oneCell">
    <xdr:from>
      <xdr:col>5</xdr:col>
      <xdr:colOff>171450</xdr:colOff>
      <xdr:row>1</xdr:row>
      <xdr:rowOff>114300</xdr:rowOff>
    </xdr:from>
    <xdr:to>
      <xdr:col>6</xdr:col>
      <xdr:colOff>928490</xdr:colOff>
      <xdr:row>2</xdr:row>
      <xdr:rowOff>247650</xdr:rowOff>
    </xdr:to>
    <xdr:grpSp>
      <xdr:nvGrpSpPr>
        <xdr:cNvPr id="26" name="buybutton">
          <a:hlinkClick xmlns:r="http://schemas.openxmlformats.org/officeDocument/2006/relationships" r:id="rId8" tooltip="Get Modifiable Version"/>
          <a:extLst>
            <a:ext uri="{FF2B5EF4-FFF2-40B4-BE49-F238E27FC236}">
              <a16:creationId xmlns:a16="http://schemas.microsoft.com/office/drawing/2014/main" xmlns="" id="{3CE3F02A-4941-41AD-8B7C-CDB97335A5C8}"/>
            </a:ext>
          </a:extLst>
        </xdr:cNvPr>
        <xdr:cNvGrpSpPr>
          <a:grpSpLocks/>
        </xdr:cNvGrpSpPr>
      </xdr:nvGrpSpPr>
      <xdr:grpSpPr>
        <a:xfrm>
          <a:off x="4076700" y="200025"/>
          <a:ext cx="1947665" cy="371475"/>
          <a:chOff x="4160526" y="356290"/>
          <a:chExt cx="2243424" cy="396001"/>
        </a:xfrm>
      </xdr:grpSpPr>
      <xdr:sp macro="" textlink="">
        <xdr:nvSpPr>
          <xdr:cNvPr id="27" name="Rectangle: Rounded Corners 26">
            <a:hlinkClick xmlns:r="http://schemas.openxmlformats.org/officeDocument/2006/relationships" r:id="rId8" tooltip="Get Modifiable Version"/>
            <a:extLst>
              <a:ext uri="{FF2B5EF4-FFF2-40B4-BE49-F238E27FC236}">
                <a16:creationId xmlns:a16="http://schemas.microsoft.com/office/drawing/2014/main" xmlns="" id="{116BD67A-104E-4B3C-BAD3-FA138D26B57C}"/>
              </a:ext>
            </a:extLst>
          </xdr:cNvPr>
          <xdr:cNvSpPr/>
        </xdr:nvSpPr>
        <xdr:spPr>
          <a:xfrm>
            <a:off x="4160526" y="356290"/>
            <a:ext cx="2243424" cy="396001"/>
          </a:xfrm>
          <a:prstGeom prst="roundRect">
            <a:avLst/>
          </a:prstGeom>
          <a:solidFill>
            <a:srgbClr val="ED7D3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96000" tIns="0" rIns="36000" bIns="0" rtlCol="0" anchor="ctr">
            <a:noAutofit/>
          </a:bodyPr>
          <a:lstStyle/>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GET MODIFIABLE VERSION</a:t>
            </a:r>
          </a:p>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WITH PASSWORD</a:t>
            </a:r>
          </a:p>
        </xdr:txBody>
      </xdr:sp>
      <xdr:pic>
        <xdr:nvPicPr>
          <xdr:cNvPr id="28" name="Picture 27">
            <a:hlinkClick xmlns:r="http://schemas.openxmlformats.org/officeDocument/2006/relationships" r:id="rId8" tooltip="Get Modifiable Version"/>
            <a:extLst>
              <a:ext uri="{FF2B5EF4-FFF2-40B4-BE49-F238E27FC236}">
                <a16:creationId xmlns:a16="http://schemas.microsoft.com/office/drawing/2014/main" xmlns="" id="{1A9B90D2-7AE4-4884-9AB8-412DFA38CA52}"/>
              </a:ext>
            </a:extLst>
          </xdr:cNvPr>
          <xdr:cNvPicPr>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4294080" y="391160"/>
            <a:ext cx="315147" cy="291664"/>
          </a:xfrm>
          <a:prstGeom prst="rect">
            <a:avLst/>
          </a:prstGeom>
          <a:effectLst>
            <a:outerShdw blurRad="12700" dist="25400" dir="8100000" algn="tr" rotWithShape="0">
              <a:prstClr val="black">
                <a:alpha val="40000"/>
              </a:prstClr>
            </a:outerShdw>
          </a:effectLst>
        </xdr:spPr>
      </xdr:pic>
    </xdr:grpSp>
    <xdr:clientData fPrintsWithSheet="0"/>
  </xdr:twoCellAnchor>
</xdr:wsDr>
</file>

<file path=xl/drawings/drawing13.xml><?xml version="1.0" encoding="utf-8"?>
<xdr:wsDr xmlns:xdr="http://schemas.openxmlformats.org/drawingml/2006/spreadsheetDrawing" xmlns:a="http://schemas.openxmlformats.org/drawingml/2006/main">
  <xdr:twoCellAnchor editAs="oneCell">
    <xdr:from>
      <xdr:col>10</xdr:col>
      <xdr:colOff>43526</xdr:colOff>
      <xdr:row>1</xdr:row>
      <xdr:rowOff>57150</xdr:rowOff>
    </xdr:from>
    <xdr:to>
      <xdr:col>10</xdr:col>
      <xdr:colOff>490995</xdr:colOff>
      <xdr:row>1</xdr:row>
      <xdr:rowOff>504619</xdr:rowOff>
    </xdr:to>
    <xdr:pic>
      <xdr:nvPicPr>
        <xdr:cNvPr id="7" name="somekalogo">
          <a:hlinkClick xmlns:r="http://schemas.openxmlformats.org/officeDocument/2006/relationships" r:id="rId1" tooltip="Someka"/>
          <a:extLst>
            <a:ext uri="{FF2B5EF4-FFF2-40B4-BE49-F238E27FC236}">
              <a16:creationId xmlns:a16="http://schemas.microsoft.com/office/drawing/2014/main" xmlns="" id="{D2FEE41F-65E1-4C02-9144-CD4102ED15D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120851" y="247650"/>
          <a:ext cx="447469" cy="447469"/>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twoCellAnchor editAs="oneCell">
    <xdr:from>
      <xdr:col>11</xdr:col>
      <xdr:colOff>191031</xdr:colOff>
      <xdr:row>1</xdr:row>
      <xdr:rowOff>28575</xdr:rowOff>
    </xdr:from>
    <xdr:to>
      <xdr:col>13</xdr:col>
      <xdr:colOff>95250</xdr:colOff>
      <xdr:row>1</xdr:row>
      <xdr:rowOff>506336</xdr:rowOff>
    </xdr:to>
    <xdr:grpSp>
      <xdr:nvGrpSpPr>
        <xdr:cNvPr id="22" name="backtomenu">
          <a:hlinkClick xmlns:r="http://schemas.openxmlformats.org/officeDocument/2006/relationships" r:id="rId3" tooltip="Go to"/>
          <a:extLst>
            <a:ext uri="{FF2B5EF4-FFF2-40B4-BE49-F238E27FC236}">
              <a16:creationId xmlns:a16="http://schemas.microsoft.com/office/drawing/2014/main" xmlns="" id="{9A0822E5-E447-4F7A-AD26-783062300F20}"/>
            </a:ext>
          </a:extLst>
        </xdr:cNvPr>
        <xdr:cNvGrpSpPr/>
      </xdr:nvGrpSpPr>
      <xdr:grpSpPr>
        <a:xfrm>
          <a:off x="10249431" y="219075"/>
          <a:ext cx="1085319" cy="477761"/>
          <a:chOff x="7332133" y="217525"/>
          <a:chExt cx="1131771" cy="451203"/>
        </a:xfrm>
      </xdr:grpSpPr>
      <xdr:sp macro="" textlink="">
        <xdr:nvSpPr>
          <xdr:cNvPr id="23" name="Rounded Rectangle 2">
            <a:hlinkClick xmlns:r="http://schemas.openxmlformats.org/officeDocument/2006/relationships" r:id="rId3" tooltip="Go to"/>
            <a:extLst>
              <a:ext uri="{FF2B5EF4-FFF2-40B4-BE49-F238E27FC236}">
                <a16:creationId xmlns:a16="http://schemas.microsoft.com/office/drawing/2014/main" xmlns="" id="{1ACA40B1-46AE-4062-9549-3F65539F476B}"/>
              </a:ext>
            </a:extLst>
          </xdr:cNvPr>
          <xdr:cNvSpPr/>
        </xdr:nvSpPr>
        <xdr:spPr>
          <a:xfrm>
            <a:off x="7332133" y="222010"/>
            <a:ext cx="1116756" cy="446718"/>
          </a:xfrm>
          <a:prstGeom prst="roundRect">
            <a:avLst/>
          </a:prstGeom>
          <a:solidFill>
            <a:schemeClr val="bg1">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tr-TR" sz="1100"/>
          </a:p>
        </xdr:txBody>
      </xdr:sp>
      <xdr:pic>
        <xdr:nvPicPr>
          <xdr:cNvPr id="24" name="Picture 23" descr="http://swiss-delicious.com/images/1024/icons/back.png">
            <a:hlinkClick xmlns:r="http://schemas.openxmlformats.org/officeDocument/2006/relationships" r:id="rId3" tooltip="Go to"/>
            <a:extLst>
              <a:ext uri="{FF2B5EF4-FFF2-40B4-BE49-F238E27FC236}">
                <a16:creationId xmlns:a16="http://schemas.microsoft.com/office/drawing/2014/main" xmlns="" id="{82327AEA-754E-4670-970E-E2780D56E05C}"/>
              </a:ext>
            </a:extLst>
          </xdr:cNvPr>
          <xdr:cNvPicPr>
            <a:picLocks noChangeAspect="1" noChangeArrowheads="1"/>
          </xdr:cNvPicPr>
        </xdr:nvPicPr>
        <xdr:blipFill rotWithShape="1">
          <a:blip xmlns:r="http://schemas.openxmlformats.org/officeDocument/2006/relationships" r:embed="rId4" cstate="print">
            <a:duotone>
              <a:prstClr val="black"/>
              <a:schemeClr val="tx2">
                <a:tint val="45000"/>
                <a:satMod val="400000"/>
              </a:schemeClr>
            </a:duotone>
            <a:extLst>
              <a:ext uri="{28A0092B-C50C-407E-A947-70E740481C1C}">
                <a14:useLocalDpi xmlns:a14="http://schemas.microsoft.com/office/drawing/2010/main" val="0"/>
              </a:ext>
            </a:extLst>
          </a:blip>
          <a:srcRect l="20289" t="21508" r="18116" b="22717"/>
          <a:stretch/>
        </xdr:blipFill>
        <xdr:spPr bwMode="auto">
          <a:xfrm>
            <a:off x="7388041" y="217525"/>
            <a:ext cx="496172" cy="4461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5" name="TextBox 24">
            <a:hlinkClick xmlns:r="http://schemas.openxmlformats.org/officeDocument/2006/relationships" r:id="rId3" tooltip="Go to"/>
            <a:extLst>
              <a:ext uri="{FF2B5EF4-FFF2-40B4-BE49-F238E27FC236}">
                <a16:creationId xmlns:a16="http://schemas.microsoft.com/office/drawing/2014/main" xmlns="" id="{3AEC00C6-6CA8-4627-A396-D22C2B6C07C6}"/>
              </a:ext>
            </a:extLst>
          </xdr:cNvPr>
          <xdr:cNvSpPr txBox="1"/>
        </xdr:nvSpPr>
        <xdr:spPr>
          <a:xfrm>
            <a:off x="7792377" y="255855"/>
            <a:ext cx="671527" cy="368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spAutoFit/>
          </a:bodyPr>
          <a:lstStyle/>
          <a:p>
            <a:pPr algn="ctr"/>
            <a:r>
              <a:rPr lang="tr-TR" sz="1000" b="1" i="1"/>
              <a:t>Back</a:t>
            </a:r>
            <a:r>
              <a:rPr lang="tr-TR" sz="1000" b="1" i="1" baseline="0"/>
              <a:t> to </a:t>
            </a:r>
          </a:p>
          <a:p>
            <a:pPr algn="ctr"/>
            <a:r>
              <a:rPr lang="tr-TR" sz="1000" b="1" i="1" baseline="0"/>
              <a:t>Menu</a:t>
            </a:r>
            <a:endParaRPr lang="tr-TR" sz="1000" b="1" i="1"/>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editAs="absolute">
    <xdr:from>
      <xdr:col>1</xdr:col>
      <xdr:colOff>22860</xdr:colOff>
      <xdr:row>1</xdr:row>
      <xdr:rowOff>22860</xdr:rowOff>
    </xdr:from>
    <xdr:to>
      <xdr:col>3</xdr:col>
      <xdr:colOff>45720</xdr:colOff>
      <xdr:row>2</xdr:row>
      <xdr:rowOff>251460</xdr:rowOff>
    </xdr:to>
    <xdr:pic>
      <xdr:nvPicPr>
        <xdr:cNvPr id="2" name="Picture 1">
          <a:extLst>
            <a:ext uri="{FF2B5EF4-FFF2-40B4-BE49-F238E27FC236}">
              <a16:creationId xmlns:a16="http://schemas.microsoft.com/office/drawing/2014/main" xmlns="" id="{3B19E9D6-B53F-4FC7-9B65-E4C8B0EC85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4320" y="114300"/>
          <a:ext cx="487680" cy="472440"/>
        </a:xfrm>
        <a:prstGeom prst="rect">
          <a:avLst/>
        </a:prstGeom>
      </xdr:spPr>
    </xdr:pic>
    <xdr:clientData/>
  </xdr:twoCellAnchor>
  <xdr:oneCellAnchor>
    <xdr:from>
      <xdr:col>1</xdr:col>
      <xdr:colOff>38100</xdr:colOff>
      <xdr:row>58</xdr:row>
      <xdr:rowOff>38100</xdr:rowOff>
    </xdr:from>
    <xdr:ext cx="791490" cy="200756"/>
    <xdr:sp macro="" textlink="">
      <xdr:nvSpPr>
        <xdr:cNvPr id="9" name="Rectangle 8">
          <a:hlinkClick xmlns:r="http://schemas.openxmlformats.org/officeDocument/2006/relationships" r:id="rId2" tooltip="Terms of Use"/>
          <a:extLst>
            <a:ext uri="{FF2B5EF4-FFF2-40B4-BE49-F238E27FC236}">
              <a16:creationId xmlns:a16="http://schemas.microsoft.com/office/drawing/2014/main" xmlns="" id="{C49D09F7-903F-4437-9B02-20E3B4CD18B6}"/>
            </a:ext>
          </a:extLst>
        </xdr:cNvPr>
        <xdr:cNvSpPr/>
      </xdr:nvSpPr>
      <xdr:spPr>
        <a:xfrm>
          <a:off x="289560" y="10492740"/>
          <a:ext cx="791490" cy="2007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18000" rIns="36000" bIns="18000" rtlCol="0" anchor="t">
          <a:spAutoFit/>
        </a:bodyPr>
        <a:lstStyle/>
        <a:p>
          <a:pPr algn="l"/>
          <a:r>
            <a:rPr lang="tr-TR" sz="1050" i="1" u="sng">
              <a:solidFill>
                <a:schemeClr val="bg1">
                  <a:lumMod val="95000"/>
                </a:schemeClr>
              </a:solidFill>
            </a:rPr>
            <a:t>Terms</a:t>
          </a:r>
          <a:r>
            <a:rPr lang="tr-TR" sz="1050" u="sng">
              <a:solidFill>
                <a:schemeClr val="bg1">
                  <a:lumMod val="95000"/>
                </a:schemeClr>
              </a:solidFill>
            </a:rPr>
            <a:t> of </a:t>
          </a:r>
          <a:r>
            <a:rPr lang="tr-TR" sz="1050" i="1" u="sng">
              <a:solidFill>
                <a:schemeClr val="bg1">
                  <a:lumMod val="95000"/>
                </a:schemeClr>
              </a:solidFill>
            </a:rPr>
            <a:t>Use</a:t>
          </a:r>
        </a:p>
      </xdr:txBody>
    </xdr:sp>
    <xdr:clientData fPrintsWithSheet="0"/>
  </xdr:oneCellAnchor>
  <xdr:oneCellAnchor>
    <xdr:from>
      <xdr:col>9</xdr:col>
      <xdr:colOff>89535</xdr:colOff>
      <xdr:row>58</xdr:row>
      <xdr:rowOff>38100</xdr:rowOff>
    </xdr:from>
    <xdr:ext cx="1732838" cy="208578"/>
    <xdr:sp macro="" textlink="">
      <xdr:nvSpPr>
        <xdr:cNvPr id="10" name="Rectangle 9">
          <a:hlinkClick xmlns:r="http://schemas.openxmlformats.org/officeDocument/2006/relationships" r:id="rId3" tooltip="Someka Excel Solutions"/>
          <a:extLst>
            <a:ext uri="{FF2B5EF4-FFF2-40B4-BE49-F238E27FC236}">
              <a16:creationId xmlns:a16="http://schemas.microsoft.com/office/drawing/2014/main" xmlns="" id="{A5567824-1B22-444F-A595-0587C7FB18C8}"/>
            </a:ext>
          </a:extLst>
        </xdr:cNvPr>
        <xdr:cNvSpPr/>
      </xdr:nvSpPr>
      <xdr:spPr>
        <a:xfrm>
          <a:off x="10290810" y="10725150"/>
          <a:ext cx="1732838" cy="2085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18000" rIns="36000" bIns="18000" rtlCol="0" anchor="t">
          <a:spAutoFit/>
        </a:bodyPr>
        <a:lstStyle/>
        <a:p>
          <a:pPr algn="l"/>
          <a:r>
            <a:rPr lang="tr-TR" sz="1100" b="0" i="1" u="none">
              <a:solidFill>
                <a:schemeClr val="bg1">
                  <a:lumMod val="95000"/>
                </a:schemeClr>
              </a:solidFill>
            </a:rPr>
            <a:t>Developed by someka.net ©</a:t>
          </a:r>
        </a:p>
      </xdr:txBody>
    </xdr:sp>
    <xdr:clientData/>
  </xdr:oneCellAnchor>
  <xdr:twoCellAnchor>
    <xdr:from>
      <xdr:col>6</xdr:col>
      <xdr:colOff>1281440</xdr:colOff>
      <xdr:row>1</xdr:row>
      <xdr:rowOff>95250</xdr:rowOff>
    </xdr:from>
    <xdr:to>
      <xdr:col>7</xdr:col>
      <xdr:colOff>390524</xdr:colOff>
      <xdr:row>2</xdr:row>
      <xdr:rowOff>206914</xdr:rowOff>
    </xdr:to>
    <xdr:sp macro="" textlink="">
      <xdr:nvSpPr>
        <xdr:cNvPr id="13" name="Rectangle: Rounded Corners 12">
          <a:hlinkClick xmlns:r="http://schemas.openxmlformats.org/officeDocument/2006/relationships" r:id="rId4" tooltip="Go To"/>
          <a:extLst>
            <a:ext uri="{FF2B5EF4-FFF2-40B4-BE49-F238E27FC236}">
              <a16:creationId xmlns:a16="http://schemas.microsoft.com/office/drawing/2014/main" xmlns="" id="{83FA4C01-5933-4BBC-B5C1-0A7C976512CC}"/>
            </a:ext>
          </a:extLst>
        </xdr:cNvPr>
        <xdr:cNvSpPr>
          <a:spLocks noChangeAspect="1"/>
        </xdr:cNvSpPr>
      </xdr:nvSpPr>
      <xdr:spPr>
        <a:xfrm>
          <a:off x="6234440" y="180975"/>
          <a:ext cx="1195059" cy="349789"/>
        </a:xfrm>
        <a:prstGeom prst="roundRect">
          <a:avLst/>
        </a:prstGeom>
        <a:solidFill>
          <a:schemeClr val="tx2"/>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0" rIns="36000" bIns="0" rtlCol="0" anchor="ctr"/>
        <a:lstStyle/>
        <a:p>
          <a:pPr marL="0" indent="0" algn="ctr"/>
          <a:r>
            <a:rPr lang="en-US" sz="900" b="1">
              <a:solidFill>
                <a:schemeClr val="lt1"/>
              </a:solidFill>
              <a:effectLst>
                <a:outerShdw blurRad="50800" dist="38100" dir="2700000" algn="tl" rotWithShape="0">
                  <a:prstClr val="black">
                    <a:alpha val="40000"/>
                  </a:prstClr>
                </a:outerShdw>
              </a:effectLst>
              <a:latin typeface="+mn-lt"/>
              <a:ea typeface="+mn-ea"/>
              <a:cs typeface="+mn-cs"/>
            </a:rPr>
            <a:t>EMPLOYEE</a:t>
          </a:r>
          <a:r>
            <a:rPr lang="en-US" sz="900" b="1" baseline="0">
              <a:solidFill>
                <a:schemeClr val="lt1"/>
              </a:solidFill>
              <a:effectLst>
                <a:outerShdw blurRad="50800" dist="38100" dir="2700000" algn="tl" rotWithShape="0">
                  <a:prstClr val="black">
                    <a:alpha val="40000"/>
                  </a:prstClr>
                </a:outerShdw>
              </a:effectLst>
              <a:latin typeface="+mn-lt"/>
              <a:ea typeface="+mn-ea"/>
              <a:cs typeface="+mn-cs"/>
            </a:rPr>
            <a:t> DATABASE</a:t>
          </a:r>
          <a:endParaRPr lang="tr-TR" sz="900" b="1">
            <a:solidFill>
              <a:schemeClr val="lt1"/>
            </a:solidFill>
            <a:effectLst>
              <a:outerShdw blurRad="50800" dist="38100" dir="2700000" algn="tl" rotWithShape="0">
                <a:prstClr val="black">
                  <a:alpha val="40000"/>
                </a:prstClr>
              </a:outerShdw>
            </a:effectLst>
            <a:latin typeface="+mn-lt"/>
            <a:ea typeface="+mn-ea"/>
            <a:cs typeface="+mn-cs"/>
          </a:endParaRPr>
        </a:p>
      </xdr:txBody>
    </xdr:sp>
    <xdr:clientData fPrintsWithSheet="0"/>
  </xdr:twoCellAnchor>
  <xdr:twoCellAnchor>
    <xdr:from>
      <xdr:col>5</xdr:col>
      <xdr:colOff>1851660</xdr:colOff>
      <xdr:row>1</xdr:row>
      <xdr:rowOff>95250</xdr:rowOff>
    </xdr:from>
    <xdr:to>
      <xdr:col>6</xdr:col>
      <xdr:colOff>1172199</xdr:colOff>
      <xdr:row>2</xdr:row>
      <xdr:rowOff>206914</xdr:rowOff>
    </xdr:to>
    <xdr:sp macro="" textlink="">
      <xdr:nvSpPr>
        <xdr:cNvPr id="15" name="Rectangle: Rounded Corners 14">
          <a:hlinkClick xmlns:r="http://schemas.openxmlformats.org/officeDocument/2006/relationships" r:id="rId5" tooltip="Go To"/>
          <a:extLst>
            <a:ext uri="{FF2B5EF4-FFF2-40B4-BE49-F238E27FC236}">
              <a16:creationId xmlns:a16="http://schemas.microsoft.com/office/drawing/2014/main" xmlns="" id="{748C2E69-6868-4FBA-9EEB-4A2AA0677507}"/>
            </a:ext>
          </a:extLst>
        </xdr:cNvPr>
        <xdr:cNvSpPr>
          <a:spLocks noChangeAspect="1"/>
        </xdr:cNvSpPr>
      </xdr:nvSpPr>
      <xdr:spPr>
        <a:xfrm>
          <a:off x="5074920" y="186690"/>
          <a:ext cx="1187439" cy="355504"/>
        </a:xfrm>
        <a:prstGeom prst="roundRect">
          <a:avLst/>
        </a:prstGeom>
        <a:ln>
          <a:noFill/>
        </a:ln>
        <a:effectLst>
          <a:outerShdw blurRad="63500" sx="102000" sy="102000" algn="ctr" rotWithShape="0">
            <a:prstClr val="black">
              <a:alpha val="40000"/>
            </a:prstClr>
          </a:outerShdw>
        </a:effectLst>
        <a:scene3d>
          <a:camera prst="orthographicFront">
            <a:rot lat="0" lon="0" rev="0"/>
          </a:camera>
          <a:lightRig rig="soft" dir="t">
            <a:rot lat="0" lon="0" rev="0"/>
          </a:lightRig>
        </a:scene3d>
        <a:sp3d contourW="63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0" rIns="36000" bIns="0" rtlCol="0" anchor="ctr"/>
        <a:lstStyle/>
        <a:p>
          <a:pPr algn="ctr"/>
          <a:r>
            <a:rPr lang="en-US" sz="900" b="1">
              <a:effectLst>
                <a:outerShdw blurRad="50800" dist="38100" dir="2700000" algn="tl" rotWithShape="0">
                  <a:prstClr val="black">
                    <a:alpha val="40000"/>
                  </a:prstClr>
                </a:outerShdw>
              </a:effectLst>
            </a:rPr>
            <a:t>DASHBOARD</a:t>
          </a:r>
          <a:endParaRPr lang="tr-TR" sz="900" b="1">
            <a:effectLst>
              <a:outerShdw blurRad="50800" dist="38100" dir="2700000" algn="tl" rotWithShape="0">
                <a:prstClr val="black">
                  <a:alpha val="40000"/>
                </a:prstClr>
              </a:outerShdw>
            </a:effectLst>
          </a:endParaRPr>
        </a:p>
      </xdr:txBody>
    </xdr:sp>
    <xdr:clientData fPrintsWithSheet="0"/>
  </xdr:twoCellAnchor>
  <xdr:oneCellAnchor>
    <xdr:from>
      <xdr:col>11</xdr:col>
      <xdr:colOff>144780</xdr:colOff>
      <xdr:row>3</xdr:row>
      <xdr:rowOff>84387</xdr:rowOff>
    </xdr:from>
    <xdr:ext cx="2445807" cy="2222898"/>
    <xdr:sp macro="" textlink="">
      <xdr:nvSpPr>
        <xdr:cNvPr id="19" name="TextBox 18">
          <a:extLst>
            <a:ext uri="{FF2B5EF4-FFF2-40B4-BE49-F238E27FC236}">
              <a16:creationId xmlns:a16="http://schemas.microsoft.com/office/drawing/2014/main" xmlns="" id="{5274AE4F-90A8-461C-A436-32FBFBE96953}"/>
            </a:ext>
          </a:extLst>
        </xdr:cNvPr>
        <xdr:cNvSpPr txBox="1"/>
      </xdr:nvSpPr>
      <xdr:spPr>
        <a:xfrm>
          <a:off x="12527280" y="724467"/>
          <a:ext cx="2445807" cy="2222898"/>
        </a:xfrm>
        <a:prstGeom prst="rect">
          <a:avLst/>
        </a:prstGeom>
        <a:solidFill>
          <a:srgbClr val="FFE699"/>
        </a:solidFill>
        <a:ln w="3175" cmpd="sng">
          <a:solidFill>
            <a:schemeClr val="bg1">
              <a:lumMod val="75000"/>
            </a:schemeClr>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lIns="36000" tIns="72000" rIns="36000" bIns="72000" rtlCol="0" anchor="ctr">
          <a:spAutoFit/>
        </a:bodyPr>
        <a:lstStyle/>
        <a:p>
          <a:pPr marL="0" indent="0" algn="l">
            <a:lnSpc>
              <a:spcPts val="1100"/>
            </a:lnSpc>
            <a:spcAft>
              <a:spcPts val="1200"/>
            </a:spcAft>
            <a:buFont typeface="Arial" panose="020B0604020202020204" pitchFamily="34" charset="0"/>
            <a:buNone/>
          </a:pPr>
          <a:r>
            <a:rPr lang="en-US" sz="1000" b="1" i="1" baseline="0">
              <a:solidFill>
                <a:schemeClr val="tx1">
                  <a:lumMod val="85000"/>
                  <a:lumOff val="15000"/>
                </a:schemeClr>
              </a:solidFill>
            </a:rPr>
            <a:t>HOW TO USE THIS TEMPLATE</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You can add all </a:t>
          </a:r>
          <a:r>
            <a:rPr lang="en-US" sz="1000" b="1" i="1" baseline="0">
              <a:solidFill>
                <a:schemeClr val="tx1">
                  <a:lumMod val="85000"/>
                  <a:lumOff val="15000"/>
                </a:schemeClr>
              </a:solidFill>
            </a:rPr>
            <a:t>employee data </a:t>
          </a:r>
          <a:r>
            <a:rPr lang="en-US" sz="1000" b="0" i="1" baseline="0">
              <a:solidFill>
                <a:schemeClr val="tx1">
                  <a:lumMod val="85000"/>
                  <a:lumOff val="15000"/>
                </a:schemeClr>
              </a:solidFill>
            </a:rPr>
            <a:t>here.</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Please note that the </a:t>
          </a:r>
          <a:r>
            <a:rPr lang="en-US" sz="1000" b="1" i="1" baseline="0">
              <a:solidFill>
                <a:schemeClr val="tx1">
                  <a:lumMod val="85000"/>
                  <a:lumOff val="15000"/>
                </a:schemeClr>
              </a:solidFill>
            </a:rPr>
            <a:t>Review button </a:t>
          </a:r>
          <a:r>
            <a:rPr lang="en-US" sz="1000" b="0" i="1" baseline="0">
              <a:solidFill>
                <a:schemeClr val="tx1">
                  <a:lumMod val="85000"/>
                  <a:lumOff val="15000"/>
                </a:schemeClr>
              </a:solidFill>
            </a:rPr>
            <a:t>will only appear if you have an employee name next to it, and it will be blank if no name has been inserted.</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You can click the </a:t>
          </a:r>
          <a:r>
            <a:rPr lang="en-US" sz="1000" b="1" i="1" baseline="0">
              <a:solidFill>
                <a:schemeClr val="tx1">
                  <a:lumMod val="85000"/>
                  <a:lumOff val="15000"/>
                </a:schemeClr>
              </a:solidFill>
            </a:rPr>
            <a:t>Review button </a:t>
          </a:r>
          <a:r>
            <a:rPr lang="en-US" sz="1000" b="0" i="1" baseline="0">
              <a:solidFill>
                <a:schemeClr val="tx1">
                  <a:lumMod val="85000"/>
                  <a:lumOff val="15000"/>
                </a:schemeClr>
              </a:solidFill>
            </a:rPr>
            <a:t>to visit the personal review form of each employee and to rate them.</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Please do not forget to fill all the employee data here in order to get </a:t>
          </a:r>
          <a:r>
            <a:rPr lang="en-US" sz="1000" b="1" i="1" baseline="0">
              <a:solidFill>
                <a:schemeClr val="tx1">
                  <a:lumMod val="85000"/>
                  <a:lumOff val="15000"/>
                </a:schemeClr>
              </a:solidFill>
            </a:rPr>
            <a:t>maximum efficiency</a:t>
          </a:r>
          <a:r>
            <a:rPr lang="en-US" sz="1000" b="0" i="1" baseline="0">
              <a:solidFill>
                <a:schemeClr val="tx1">
                  <a:lumMod val="85000"/>
                  <a:lumOff val="15000"/>
                </a:schemeClr>
              </a:solidFill>
            </a:rPr>
            <a:t> from this tool.</a:t>
          </a:r>
        </a:p>
      </xdr:txBody>
    </xdr:sp>
    <xdr:clientData fPrintsWithSheet="0"/>
  </xdr:oneCellAnchor>
  <xdr:twoCellAnchor editAs="oneCell">
    <xdr:from>
      <xdr:col>5</xdr:col>
      <xdr:colOff>752475</xdr:colOff>
      <xdr:row>17</xdr:row>
      <xdr:rowOff>19050</xdr:rowOff>
    </xdr:from>
    <xdr:to>
      <xdr:col>7</xdr:col>
      <xdr:colOff>1023225</xdr:colOff>
      <xdr:row>22</xdr:row>
      <xdr:rowOff>182550</xdr:rowOff>
    </xdr:to>
    <xdr:grpSp>
      <xdr:nvGrpSpPr>
        <xdr:cNvPr id="11" name="unlockbutton">
          <a:hlinkClick xmlns:r="http://schemas.openxmlformats.org/officeDocument/2006/relationships" r:id="rId6" tooltip="Get Modifiable Version"/>
          <a:extLst>
            <a:ext uri="{FF2B5EF4-FFF2-40B4-BE49-F238E27FC236}">
              <a16:creationId xmlns:a16="http://schemas.microsoft.com/office/drawing/2014/main" xmlns="" id="{F37A9FC6-7856-4779-99D9-2E5886789CE5}"/>
            </a:ext>
          </a:extLst>
        </xdr:cNvPr>
        <xdr:cNvGrpSpPr/>
      </xdr:nvGrpSpPr>
      <xdr:grpSpPr>
        <a:xfrm>
          <a:off x="3886200" y="3105150"/>
          <a:ext cx="4176000" cy="1116000"/>
          <a:chOff x="11191875" y="4731681"/>
          <a:chExt cx="4176000" cy="1116000"/>
        </a:xfrm>
      </xdr:grpSpPr>
      <xdr:sp macro="" textlink="">
        <xdr:nvSpPr>
          <xdr:cNvPr id="12" name="Rectangle: Rounded Corners 11">
            <a:hlinkClick xmlns:r="http://schemas.openxmlformats.org/officeDocument/2006/relationships" r:id="rId7" tooltip="Get Modifiable Version"/>
            <a:extLst>
              <a:ext uri="{FF2B5EF4-FFF2-40B4-BE49-F238E27FC236}">
                <a16:creationId xmlns:a16="http://schemas.microsoft.com/office/drawing/2014/main" xmlns="" id="{3A4CA0BC-190C-483A-B7FC-0106B419B27C}"/>
              </a:ext>
            </a:extLst>
          </xdr:cNvPr>
          <xdr:cNvSpPr>
            <a:spLocks/>
          </xdr:cNvSpPr>
        </xdr:nvSpPr>
        <xdr:spPr>
          <a:xfrm>
            <a:off x="11191875" y="4731681"/>
            <a:ext cx="4176000" cy="1116000"/>
          </a:xfrm>
          <a:prstGeom prst="roundRect">
            <a:avLst/>
          </a:prstGeom>
          <a:solidFill>
            <a:srgbClr val="3B3838">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lIns="0" tIns="0" rIns="0" bIns="0" rtlCol="0" anchor="ctr"/>
          <a:lstStyle/>
          <a:p>
            <a:pPr marL="720000" algn="ctr">
              <a:spcBef>
                <a:spcPts val="0"/>
              </a:spcBef>
              <a:spcAft>
                <a:spcPts val="1000"/>
              </a:spcAft>
            </a:pPr>
            <a:r>
              <a:rPr lang="en-US" sz="1600" b="1" u="sng">
                <a:solidFill>
                  <a:srgbClr val="D9D1C9"/>
                </a:solidFill>
                <a:effectLst>
                  <a:outerShdw blurRad="50800" dist="38100" dir="8100000" algn="tr" rotWithShape="0">
                    <a:prstClr val="black">
                      <a:alpha val="40000"/>
                    </a:prstClr>
                  </a:outerShdw>
                </a:effectLst>
                <a:latin typeface="Century Gothic" panose="020B0502020202020204" pitchFamily="34" charset="0"/>
              </a:rPr>
              <a:t>Get Modifiable Version</a:t>
            </a:r>
          </a:p>
          <a:p>
            <a:pPr marL="720000" algn="ctr">
              <a:spcAft>
                <a:spcPts val="0"/>
              </a:spcAft>
            </a:pPr>
            <a:r>
              <a:rPr lang="en-US" sz="1300" b="0">
                <a:solidFill>
                  <a:srgbClr val="D9D1C9"/>
                </a:solidFill>
                <a:effectLst>
                  <a:outerShdw blurRad="50800" dist="38100" dir="8100000" algn="tr" rotWithShape="0">
                    <a:prstClr val="black">
                      <a:alpha val="40000"/>
                    </a:prstClr>
                  </a:outerShdw>
                </a:effectLst>
                <a:latin typeface="Century Gothic" panose="020B0502020202020204" pitchFamily="34" charset="0"/>
              </a:rPr>
              <a:t>Unlock</a:t>
            </a:r>
            <a:r>
              <a:rPr lang="en-US" sz="1300" b="0" baseline="0">
                <a:solidFill>
                  <a:srgbClr val="D9D1C9"/>
                </a:solidFill>
                <a:effectLst>
                  <a:outerShdw blurRad="50800" dist="38100" dir="8100000" algn="tr" rotWithShape="0">
                    <a:prstClr val="black">
                      <a:alpha val="40000"/>
                    </a:prstClr>
                  </a:outerShdw>
                </a:effectLst>
                <a:latin typeface="Century Gothic" panose="020B0502020202020204" pitchFamily="34" charset="0"/>
              </a:rPr>
              <a:t> </a:t>
            </a:r>
            <a:r>
              <a:rPr lang="en-US" sz="1300" b="0">
                <a:solidFill>
                  <a:srgbClr val="D9D1C9"/>
                </a:solidFill>
                <a:effectLst>
                  <a:outerShdw blurRad="50800" dist="38100" dir="8100000" algn="tr" rotWithShape="0">
                    <a:prstClr val="black">
                      <a:alpha val="40000"/>
                    </a:prstClr>
                  </a:outerShdw>
                </a:effectLst>
                <a:latin typeface="Century Gothic" panose="020B0502020202020204" pitchFamily="34" charset="0"/>
              </a:rPr>
              <a:t>full table, remove logo and </a:t>
            </a:r>
          </a:p>
          <a:p>
            <a:pPr marL="720000" algn="ctr">
              <a:spcAft>
                <a:spcPts val="0"/>
              </a:spcAft>
            </a:pPr>
            <a:r>
              <a:rPr lang="en-US" sz="1300" b="0">
                <a:solidFill>
                  <a:srgbClr val="D9D1C9"/>
                </a:solidFill>
                <a:effectLst>
                  <a:outerShdw blurRad="50800" dist="38100" dir="8100000" algn="tr" rotWithShape="0">
                    <a:prstClr val="black">
                      <a:alpha val="40000"/>
                    </a:prstClr>
                  </a:outerShdw>
                </a:effectLst>
                <a:latin typeface="Century Gothic" panose="020B0502020202020204" pitchFamily="34" charset="0"/>
              </a:rPr>
              <a:t>access many other cool features</a:t>
            </a:r>
            <a:r>
              <a:rPr lang="tr-TR" sz="1300" b="0">
                <a:solidFill>
                  <a:srgbClr val="D9D1C9"/>
                </a:solidFill>
                <a:effectLst>
                  <a:outerShdw blurRad="50800" dist="38100" dir="8100000" algn="tr" rotWithShape="0">
                    <a:prstClr val="black">
                      <a:alpha val="40000"/>
                    </a:prstClr>
                  </a:outerShdw>
                </a:effectLst>
                <a:latin typeface="Century Gothic" panose="020B0502020202020204" pitchFamily="34" charset="0"/>
              </a:rPr>
              <a:t>.</a:t>
            </a:r>
            <a:endParaRPr lang="en-US" sz="1300" b="0">
              <a:solidFill>
                <a:srgbClr val="D9D1C9"/>
              </a:solidFill>
              <a:effectLst>
                <a:outerShdw blurRad="50800" dist="38100" dir="8100000" algn="tr" rotWithShape="0">
                  <a:prstClr val="black">
                    <a:alpha val="40000"/>
                  </a:prstClr>
                </a:outerShdw>
              </a:effectLst>
              <a:latin typeface="Century Gothic" panose="020B0502020202020204" pitchFamily="34" charset="0"/>
            </a:endParaRPr>
          </a:p>
        </xdr:txBody>
      </xdr:sp>
      <xdr:pic>
        <xdr:nvPicPr>
          <xdr:cNvPr id="14" name="Picture 13">
            <a:hlinkClick xmlns:r="http://schemas.openxmlformats.org/officeDocument/2006/relationships" r:id="rId6" tooltip="Get Modifiable Version"/>
            <a:extLst>
              <a:ext uri="{FF2B5EF4-FFF2-40B4-BE49-F238E27FC236}">
                <a16:creationId xmlns:a16="http://schemas.microsoft.com/office/drawing/2014/main" xmlns="" id="{2BF56FD3-E6DA-488C-970B-6643DDC57563}"/>
              </a:ext>
            </a:extLst>
          </xdr:cNvPr>
          <xdr:cNvPicPr>
            <a:picLocks noChangeAspect="1"/>
          </xdr:cNvPicPr>
        </xdr:nvPicPr>
        <xdr:blipFill>
          <a:blip xmlns:r="http://schemas.openxmlformats.org/officeDocument/2006/relationships" r:embed="rId8" cstate="print">
            <a:duotone>
              <a:prstClr val="black"/>
              <a:srgbClr val="D9C3A5">
                <a:tint val="50000"/>
                <a:satMod val="180000"/>
              </a:srgbClr>
            </a:duotone>
            <a:alphaModFix amt="85000"/>
            <a:extLst>
              <a:ext uri="{28A0092B-C50C-407E-A947-70E740481C1C}">
                <a14:useLocalDpi xmlns:a14="http://schemas.microsoft.com/office/drawing/2010/main" val="0"/>
              </a:ext>
            </a:extLst>
          </a:blip>
          <a:stretch>
            <a:fillRect/>
          </a:stretch>
        </xdr:blipFill>
        <xdr:spPr>
          <a:xfrm>
            <a:off x="11515725" y="5019681"/>
            <a:ext cx="540000" cy="540000"/>
          </a:xfrm>
          <a:prstGeom prst="rect">
            <a:avLst/>
          </a:prstGeom>
          <a:effectLst>
            <a:outerShdw blurRad="38100" dist="25400" dir="2700000" algn="tl" rotWithShape="0">
              <a:prstClr val="black">
                <a:alpha val="40000"/>
              </a:prstClr>
            </a:outerShdw>
          </a:effectLst>
        </xdr:spPr>
      </xdr:pic>
    </xdr:grpSp>
    <xdr:clientData/>
  </xdr:twoCellAnchor>
  <xdr:twoCellAnchor editAs="oneCell">
    <xdr:from>
      <xdr:col>9</xdr:col>
      <xdr:colOff>870296</xdr:colOff>
      <xdr:row>1</xdr:row>
      <xdr:rowOff>36195</xdr:rowOff>
    </xdr:from>
    <xdr:to>
      <xdr:col>9</xdr:col>
      <xdr:colOff>1317765</xdr:colOff>
      <xdr:row>2</xdr:row>
      <xdr:rowOff>245539</xdr:rowOff>
    </xdr:to>
    <xdr:pic>
      <xdr:nvPicPr>
        <xdr:cNvPr id="16" name="somekalogo">
          <a:hlinkClick xmlns:r="http://schemas.openxmlformats.org/officeDocument/2006/relationships" r:id="rId7" tooltip="Someka"/>
          <a:extLst>
            <a:ext uri="{FF2B5EF4-FFF2-40B4-BE49-F238E27FC236}">
              <a16:creationId xmlns:a16="http://schemas.microsoft.com/office/drawing/2014/main" xmlns="" id="{963F5FAA-03D5-4822-8197-348E458DAACA}"/>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1071571" y="121920"/>
          <a:ext cx="447469" cy="447469"/>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twoCellAnchor editAs="oneCell">
    <xdr:from>
      <xdr:col>8</xdr:col>
      <xdr:colOff>9526</xdr:colOff>
      <xdr:row>1</xdr:row>
      <xdr:rowOff>19050</xdr:rowOff>
    </xdr:from>
    <xdr:to>
      <xdr:col>9</xdr:col>
      <xdr:colOff>340110</xdr:colOff>
      <xdr:row>2</xdr:row>
      <xdr:rowOff>292018</xdr:rowOff>
    </xdr:to>
    <xdr:sp macro="" textlink="">
      <xdr:nvSpPr>
        <xdr:cNvPr id="17" name="headerinfobox">
          <a:extLst>
            <a:ext uri="{FF2B5EF4-FFF2-40B4-BE49-F238E27FC236}">
              <a16:creationId xmlns:a16="http://schemas.microsoft.com/office/drawing/2014/main" xmlns="" id="{5BD8C6D6-A487-45F7-B3D5-49235A2B8672}"/>
            </a:ext>
          </a:extLst>
        </xdr:cNvPr>
        <xdr:cNvSpPr txBox="1"/>
      </xdr:nvSpPr>
      <xdr:spPr>
        <a:xfrm>
          <a:off x="8629651" y="104775"/>
          <a:ext cx="1911734" cy="511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t">
          <a:spAutoFit/>
        </a:bodyPr>
        <a:lstStyle/>
        <a:p>
          <a:pPr algn="r"/>
          <a:r>
            <a:rPr lang="tr-TR" sz="1050">
              <a:solidFill>
                <a:schemeClr val="bg1">
                  <a:lumMod val="95000"/>
                </a:schemeClr>
              </a:solidFill>
            </a:rPr>
            <a:t>For more templates, </a:t>
          </a:r>
          <a:r>
            <a:rPr lang="tr-TR" sz="1050" b="1">
              <a:solidFill>
                <a:schemeClr val="bg1">
                  <a:lumMod val="95000"/>
                </a:schemeClr>
              </a:solidFill>
            </a:rPr>
            <a:t>click →</a:t>
          </a:r>
        </a:p>
        <a:p>
          <a:pPr algn="r"/>
          <a:endParaRPr lang="tr-TR" sz="600">
            <a:solidFill>
              <a:schemeClr val="bg1">
                <a:lumMod val="95000"/>
              </a:schemeClr>
            </a:solidFill>
          </a:endParaRPr>
        </a:p>
        <a:p>
          <a:pPr algn="r"/>
          <a:r>
            <a:rPr lang="en-US" sz="1050" i="1">
              <a:solidFill>
                <a:schemeClr val="bg1">
                  <a:lumMod val="95000"/>
                </a:schemeClr>
              </a:solidFill>
            </a:rPr>
            <a:t>sphm.consulting@gmail.com</a:t>
          </a:r>
          <a:endParaRPr lang="tr-TR" sz="1050" i="1">
            <a:solidFill>
              <a:schemeClr val="bg1">
                <a:lumMod val="95000"/>
              </a:schemeClr>
            </a:solidFill>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absolute">
    <xdr:from>
      <xdr:col>1</xdr:col>
      <xdr:colOff>22860</xdr:colOff>
      <xdr:row>1</xdr:row>
      <xdr:rowOff>22860</xdr:rowOff>
    </xdr:from>
    <xdr:to>
      <xdr:col>2</xdr:col>
      <xdr:colOff>419100</xdr:colOff>
      <xdr:row>2</xdr:row>
      <xdr:rowOff>251460</xdr:rowOff>
    </xdr:to>
    <xdr:pic>
      <xdr:nvPicPr>
        <xdr:cNvPr id="2" name="Picture 1">
          <a:extLst>
            <a:ext uri="{FF2B5EF4-FFF2-40B4-BE49-F238E27FC236}">
              <a16:creationId xmlns:a16="http://schemas.microsoft.com/office/drawing/2014/main" xmlns="" id="{2229AFE4-0306-43BA-89BF-73A8F0FBC1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4320" y="114300"/>
          <a:ext cx="487680" cy="472440"/>
        </a:xfrm>
        <a:prstGeom prst="rect">
          <a:avLst/>
        </a:prstGeom>
      </xdr:spPr>
    </xdr:pic>
    <xdr:clientData/>
  </xdr:twoCellAnchor>
  <xdr:twoCellAnchor editAs="oneCell">
    <xdr:from>
      <xdr:col>2</xdr:col>
      <xdr:colOff>487680</xdr:colOff>
      <xdr:row>5</xdr:row>
      <xdr:rowOff>65112</xdr:rowOff>
    </xdr:from>
    <xdr:to>
      <xdr:col>3</xdr:col>
      <xdr:colOff>678180</xdr:colOff>
      <xdr:row>12</xdr:row>
      <xdr:rowOff>112737</xdr:rowOff>
    </xdr:to>
    <xdr:pic>
      <xdr:nvPicPr>
        <xdr:cNvPr id="14" name="Picture 13">
          <a:extLst>
            <a:ext uri="{FF2B5EF4-FFF2-40B4-BE49-F238E27FC236}">
              <a16:creationId xmlns:a16="http://schemas.microsoft.com/office/drawing/2014/main" xmlns="" id="{600AA6B8-EFC5-4E29-8DFC-989EBE7C989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21055" y="865212"/>
          <a:ext cx="1381125" cy="1381125"/>
        </a:xfrm>
        <a:prstGeom prst="rect">
          <a:avLst/>
        </a:prstGeom>
        <a:ln w="6350" cap="sq">
          <a:solidFill>
            <a:srgbClr val="000000"/>
          </a:solidFill>
          <a:prstDash val="solid"/>
          <a:miter lim="800000"/>
        </a:ln>
        <a:effectLst>
          <a:outerShdw blurRad="50800" dist="38100" dir="2700000" algn="tl" rotWithShape="0">
            <a:srgbClr val="000000">
              <a:alpha val="43000"/>
            </a:srgbClr>
          </a:outerShdw>
        </a:effectLst>
      </xdr:spPr>
    </xdr:pic>
    <xdr:clientData fLocksWithSheet="0"/>
  </xdr:twoCellAnchor>
  <xdr:oneCellAnchor>
    <xdr:from>
      <xdr:col>1</xdr:col>
      <xdr:colOff>38100</xdr:colOff>
      <xdr:row>53</xdr:row>
      <xdr:rowOff>38100</xdr:rowOff>
    </xdr:from>
    <xdr:ext cx="791490" cy="200756"/>
    <xdr:sp macro="" textlink="">
      <xdr:nvSpPr>
        <xdr:cNvPr id="15" name="Rectangle 14">
          <a:hlinkClick xmlns:r="http://schemas.openxmlformats.org/officeDocument/2006/relationships" r:id="rId3" tooltip="Terms of Use"/>
          <a:extLst>
            <a:ext uri="{FF2B5EF4-FFF2-40B4-BE49-F238E27FC236}">
              <a16:creationId xmlns:a16="http://schemas.microsoft.com/office/drawing/2014/main" xmlns="" id="{71E74AEC-A732-4122-A45B-275299986E9D}"/>
            </a:ext>
          </a:extLst>
        </xdr:cNvPr>
        <xdr:cNvSpPr/>
      </xdr:nvSpPr>
      <xdr:spPr>
        <a:xfrm>
          <a:off x="289560" y="10462260"/>
          <a:ext cx="791490" cy="2007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18000" rIns="36000" bIns="18000" rtlCol="0" anchor="t">
          <a:spAutoFit/>
        </a:bodyPr>
        <a:lstStyle/>
        <a:p>
          <a:pPr algn="l"/>
          <a:r>
            <a:rPr lang="tr-TR" sz="1050" i="1" u="sng">
              <a:solidFill>
                <a:schemeClr val="bg1">
                  <a:lumMod val="95000"/>
                </a:schemeClr>
              </a:solidFill>
            </a:rPr>
            <a:t>Terms</a:t>
          </a:r>
          <a:r>
            <a:rPr lang="tr-TR" sz="1050" u="sng">
              <a:solidFill>
                <a:schemeClr val="bg1">
                  <a:lumMod val="95000"/>
                </a:schemeClr>
              </a:solidFill>
            </a:rPr>
            <a:t> of </a:t>
          </a:r>
          <a:r>
            <a:rPr lang="tr-TR" sz="1050" i="1" u="sng">
              <a:solidFill>
                <a:schemeClr val="bg1">
                  <a:lumMod val="95000"/>
                </a:schemeClr>
              </a:solidFill>
            </a:rPr>
            <a:t>Use</a:t>
          </a:r>
        </a:p>
      </xdr:txBody>
    </xdr:sp>
    <xdr:clientData fPrintsWithSheet="0"/>
  </xdr:oneCellAnchor>
  <xdr:oneCellAnchor>
    <xdr:from>
      <xdr:col>5</xdr:col>
      <xdr:colOff>243840</xdr:colOff>
      <xdr:row>53</xdr:row>
      <xdr:rowOff>38100</xdr:rowOff>
    </xdr:from>
    <xdr:ext cx="3302883" cy="208578"/>
    <xdr:sp macro="" textlink="">
      <xdr:nvSpPr>
        <xdr:cNvPr id="16" name="Rectangle 15">
          <a:hlinkClick xmlns:r="http://schemas.openxmlformats.org/officeDocument/2006/relationships" r:id="rId4" tooltip="Someka Excel Solutions"/>
          <a:extLst>
            <a:ext uri="{FF2B5EF4-FFF2-40B4-BE49-F238E27FC236}">
              <a16:creationId xmlns:a16="http://schemas.microsoft.com/office/drawing/2014/main" xmlns="" id="{4638BDBD-893A-46E2-B4E4-333A42F600A3}"/>
            </a:ext>
          </a:extLst>
        </xdr:cNvPr>
        <xdr:cNvSpPr/>
      </xdr:nvSpPr>
      <xdr:spPr>
        <a:xfrm>
          <a:off x="4149090" y="9934575"/>
          <a:ext cx="3302883" cy="2085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18000" rIns="36000" bIns="18000" rtlCol="0" anchor="t">
          <a:spAutoFit/>
        </a:bodyPr>
        <a:lstStyle/>
        <a:p>
          <a:pPr algn="l"/>
          <a:r>
            <a:rPr lang="en-US" sz="1100" i="1" u="none">
              <a:solidFill>
                <a:schemeClr val="bg1">
                  <a:lumMod val="95000"/>
                </a:schemeClr>
              </a:solidFill>
            </a:rPr>
            <a:t>Prepared</a:t>
          </a:r>
          <a:r>
            <a:rPr lang="en-US" sz="1100" i="1" u="none" baseline="0">
              <a:solidFill>
                <a:schemeClr val="bg1">
                  <a:lumMod val="95000"/>
                </a:schemeClr>
              </a:solidFill>
            </a:rPr>
            <a:t> by: Drs. Agustinus Agus Purwanto, SE MM CHA</a:t>
          </a:r>
          <a:endParaRPr lang="tr-TR" sz="1100" i="1" u="none">
            <a:solidFill>
              <a:schemeClr val="bg1">
                <a:lumMod val="95000"/>
              </a:schemeClr>
            </a:solidFill>
          </a:endParaRPr>
        </a:p>
      </xdr:txBody>
    </xdr:sp>
    <xdr:clientData/>
  </xdr:oneCellAnchor>
  <xdr:oneCellAnchor>
    <xdr:from>
      <xdr:col>9</xdr:col>
      <xdr:colOff>175260</xdr:colOff>
      <xdr:row>4</xdr:row>
      <xdr:rowOff>10699</xdr:rowOff>
    </xdr:from>
    <xdr:ext cx="2445807" cy="1440633"/>
    <xdr:sp macro="" textlink="">
      <xdr:nvSpPr>
        <xdr:cNvPr id="17" name="TextBox 16">
          <a:extLst>
            <a:ext uri="{FF2B5EF4-FFF2-40B4-BE49-F238E27FC236}">
              <a16:creationId xmlns:a16="http://schemas.microsoft.com/office/drawing/2014/main" xmlns="" id="{A2B45002-6D0B-4744-8FDA-0D36B1068006}"/>
            </a:ext>
          </a:extLst>
        </xdr:cNvPr>
        <xdr:cNvSpPr txBox="1"/>
      </xdr:nvSpPr>
      <xdr:spPr>
        <a:xfrm>
          <a:off x="7970520" y="742219"/>
          <a:ext cx="2445807" cy="1440633"/>
        </a:xfrm>
        <a:prstGeom prst="rect">
          <a:avLst/>
        </a:prstGeom>
        <a:solidFill>
          <a:srgbClr val="FFE699"/>
        </a:solidFill>
        <a:ln w="3175" cmpd="sng">
          <a:solidFill>
            <a:schemeClr val="bg1">
              <a:lumMod val="75000"/>
            </a:schemeClr>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lIns="36000" tIns="72000" rIns="36000" bIns="72000" rtlCol="0" anchor="ctr">
          <a:spAutoFit/>
        </a:bodyPr>
        <a:lstStyle/>
        <a:p>
          <a:pPr marL="0" indent="0" algn="l">
            <a:lnSpc>
              <a:spcPts val="1100"/>
            </a:lnSpc>
            <a:spcAft>
              <a:spcPts val="1200"/>
            </a:spcAft>
            <a:buFont typeface="Arial" panose="020B0604020202020204" pitchFamily="34" charset="0"/>
            <a:buNone/>
          </a:pPr>
          <a:r>
            <a:rPr lang="en-US" sz="1000" b="1" i="1" baseline="0">
              <a:solidFill>
                <a:schemeClr val="tx1">
                  <a:lumMod val="85000"/>
                  <a:lumOff val="15000"/>
                </a:schemeClr>
              </a:solidFill>
            </a:rPr>
            <a:t>HOW TO USE THIS TEMPLATE</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First write the </a:t>
          </a:r>
          <a:r>
            <a:rPr lang="en-US" sz="1000" b="1" i="1" baseline="0">
              <a:solidFill>
                <a:schemeClr val="tx1">
                  <a:lumMod val="85000"/>
                  <a:lumOff val="15000"/>
                </a:schemeClr>
              </a:solidFill>
            </a:rPr>
            <a:t>date of the review.</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You can rate each field by </a:t>
          </a:r>
          <a:r>
            <a:rPr lang="en-US" sz="1000" b="1" i="1" baseline="0">
              <a:solidFill>
                <a:schemeClr val="tx1">
                  <a:lumMod val="85000"/>
                  <a:lumOff val="15000"/>
                </a:schemeClr>
              </a:solidFill>
            </a:rPr>
            <a:t>inserting an "X", </a:t>
          </a:r>
          <a:r>
            <a:rPr lang="en-US" sz="1000" b="0" i="1" baseline="0">
              <a:solidFill>
                <a:schemeClr val="tx1">
                  <a:lumMod val="85000"/>
                  <a:lumOff val="15000"/>
                </a:schemeClr>
              </a:solidFill>
            </a:rPr>
            <a:t>which is the only accepted symbol.</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Next you can </a:t>
          </a:r>
          <a:r>
            <a:rPr lang="en-US" sz="1000" b="1" i="1" baseline="0">
              <a:solidFill>
                <a:schemeClr val="tx1">
                  <a:lumMod val="85000"/>
                  <a:lumOff val="15000"/>
                </a:schemeClr>
              </a:solidFill>
            </a:rPr>
            <a:t>insert comments </a:t>
          </a:r>
          <a:r>
            <a:rPr lang="en-US" sz="1000" b="0" i="1" baseline="0">
              <a:solidFill>
                <a:schemeClr val="tx1">
                  <a:lumMod val="85000"/>
                  <a:lumOff val="15000"/>
                </a:schemeClr>
              </a:solidFill>
            </a:rPr>
            <a:t>of both reviewer and employee. You can then print this form for signatures.</a:t>
          </a:r>
        </a:p>
      </xdr:txBody>
    </xdr:sp>
    <xdr:clientData fPrintsWithSheet="0"/>
  </xdr:oneCellAnchor>
  <xdr:twoCellAnchor editAs="oneCell">
    <xdr:from>
      <xdr:col>7</xdr:col>
      <xdr:colOff>170497</xdr:colOff>
      <xdr:row>6</xdr:row>
      <xdr:rowOff>95250</xdr:rowOff>
    </xdr:from>
    <xdr:to>
      <xdr:col>7</xdr:col>
      <xdr:colOff>1124497</xdr:colOff>
      <xdr:row>8</xdr:row>
      <xdr:rowOff>142650</xdr:rowOff>
    </xdr:to>
    <xdr:grpSp>
      <xdr:nvGrpSpPr>
        <xdr:cNvPr id="18" name="backtomenu">
          <a:hlinkClick xmlns:r="http://schemas.openxmlformats.org/officeDocument/2006/relationships" r:id="rId5" tooltip="Go to"/>
          <a:extLst>
            <a:ext uri="{FF2B5EF4-FFF2-40B4-BE49-F238E27FC236}">
              <a16:creationId xmlns:a16="http://schemas.microsoft.com/office/drawing/2014/main" xmlns="" id="{7B11F21A-FB5D-4049-9B64-446B0EED569C}"/>
            </a:ext>
          </a:extLst>
        </xdr:cNvPr>
        <xdr:cNvGrpSpPr/>
      </xdr:nvGrpSpPr>
      <xdr:grpSpPr>
        <a:xfrm>
          <a:off x="6456997" y="1085850"/>
          <a:ext cx="954000" cy="428400"/>
          <a:chOff x="7332133" y="217525"/>
          <a:chExt cx="1131771" cy="451203"/>
        </a:xfrm>
      </xdr:grpSpPr>
      <xdr:sp macro="" textlink="">
        <xdr:nvSpPr>
          <xdr:cNvPr id="19" name="Rounded Rectangle 2">
            <a:hlinkClick xmlns:r="http://schemas.openxmlformats.org/officeDocument/2006/relationships" r:id="rId5" tooltip="Go to"/>
            <a:extLst>
              <a:ext uri="{FF2B5EF4-FFF2-40B4-BE49-F238E27FC236}">
                <a16:creationId xmlns:a16="http://schemas.microsoft.com/office/drawing/2014/main" xmlns="" id="{4065A99B-5E43-4B1D-B6B1-859D952A5F32}"/>
              </a:ext>
            </a:extLst>
          </xdr:cNvPr>
          <xdr:cNvSpPr/>
        </xdr:nvSpPr>
        <xdr:spPr>
          <a:xfrm>
            <a:off x="7332133" y="222010"/>
            <a:ext cx="1116756" cy="446718"/>
          </a:xfrm>
          <a:prstGeom prst="roundRect">
            <a:avLst/>
          </a:prstGeom>
          <a:solidFill>
            <a:schemeClr val="bg1">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tr-TR" sz="1100"/>
          </a:p>
        </xdr:txBody>
      </xdr:sp>
      <xdr:pic>
        <xdr:nvPicPr>
          <xdr:cNvPr id="20" name="Picture 19" descr="http://swiss-delicious.com/images/1024/icons/back.png">
            <a:hlinkClick xmlns:r="http://schemas.openxmlformats.org/officeDocument/2006/relationships" r:id="rId5" tooltip="Go to"/>
            <a:extLst>
              <a:ext uri="{FF2B5EF4-FFF2-40B4-BE49-F238E27FC236}">
                <a16:creationId xmlns:a16="http://schemas.microsoft.com/office/drawing/2014/main" xmlns="" id="{169E1D89-CFD3-4E55-B2F1-CBA4A80E615D}"/>
              </a:ext>
            </a:extLst>
          </xdr:cNvPr>
          <xdr:cNvPicPr>
            <a:picLocks noChangeAspect="1" noChangeArrowheads="1"/>
          </xdr:cNvPicPr>
        </xdr:nvPicPr>
        <xdr:blipFill rotWithShape="1">
          <a:blip xmlns:r="http://schemas.openxmlformats.org/officeDocument/2006/relationships" r:embed="rId6" cstate="print">
            <a:duotone>
              <a:prstClr val="black"/>
              <a:schemeClr val="tx2">
                <a:tint val="45000"/>
                <a:satMod val="400000"/>
              </a:schemeClr>
            </a:duotone>
            <a:extLst>
              <a:ext uri="{28A0092B-C50C-407E-A947-70E740481C1C}">
                <a14:useLocalDpi xmlns:a14="http://schemas.microsoft.com/office/drawing/2010/main" val="0"/>
              </a:ext>
            </a:extLst>
          </a:blip>
          <a:srcRect l="20289" t="21508" r="18116" b="22717"/>
          <a:stretch/>
        </xdr:blipFill>
        <xdr:spPr bwMode="auto">
          <a:xfrm>
            <a:off x="7388041" y="217525"/>
            <a:ext cx="496172" cy="4461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1" name="TextBox 20">
            <a:hlinkClick xmlns:r="http://schemas.openxmlformats.org/officeDocument/2006/relationships" r:id="rId5" tooltip="Go to"/>
            <a:extLst>
              <a:ext uri="{FF2B5EF4-FFF2-40B4-BE49-F238E27FC236}">
                <a16:creationId xmlns:a16="http://schemas.microsoft.com/office/drawing/2014/main" xmlns="" id="{7AA5938E-AEBD-4914-8144-086E6587CD6E}"/>
              </a:ext>
            </a:extLst>
          </xdr:cNvPr>
          <xdr:cNvSpPr txBox="1"/>
        </xdr:nvSpPr>
        <xdr:spPr>
          <a:xfrm>
            <a:off x="7792377" y="269775"/>
            <a:ext cx="671527" cy="340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spAutoFit/>
          </a:bodyPr>
          <a:lstStyle/>
          <a:p>
            <a:pPr algn="ctr"/>
            <a:r>
              <a:rPr lang="tr-TR" sz="800" b="1" i="1"/>
              <a:t>Back</a:t>
            </a:r>
            <a:r>
              <a:rPr lang="tr-TR" sz="800" b="1" i="1" baseline="0"/>
              <a:t> to </a:t>
            </a:r>
          </a:p>
          <a:p>
            <a:pPr algn="ctr"/>
            <a:r>
              <a:rPr lang="tr-TR" sz="800" b="1" i="1" baseline="0"/>
              <a:t>Menu</a:t>
            </a:r>
            <a:endParaRPr lang="tr-TR" sz="800" b="1" i="1"/>
          </a:p>
        </xdr:txBody>
      </xdr:sp>
    </xdr:grpSp>
    <xdr:clientData fPrintsWithSheet="0"/>
  </xdr:twoCellAnchor>
  <xdr:twoCellAnchor editAs="oneCell">
    <xdr:from>
      <xdr:col>7</xdr:col>
      <xdr:colOff>170497</xdr:colOff>
      <xdr:row>9</xdr:row>
      <xdr:rowOff>49530</xdr:rowOff>
    </xdr:from>
    <xdr:to>
      <xdr:col>7</xdr:col>
      <xdr:colOff>1124497</xdr:colOff>
      <xdr:row>11</xdr:row>
      <xdr:rowOff>96930</xdr:rowOff>
    </xdr:to>
    <xdr:grpSp>
      <xdr:nvGrpSpPr>
        <xdr:cNvPr id="22" name="backtomenu">
          <a:hlinkClick xmlns:r="http://schemas.openxmlformats.org/officeDocument/2006/relationships" r:id="rId7" tooltip="Go to"/>
          <a:extLst>
            <a:ext uri="{FF2B5EF4-FFF2-40B4-BE49-F238E27FC236}">
              <a16:creationId xmlns:a16="http://schemas.microsoft.com/office/drawing/2014/main" xmlns="" id="{B5DBB44D-26F2-4AA0-8774-33FA424E4902}"/>
            </a:ext>
          </a:extLst>
        </xdr:cNvPr>
        <xdr:cNvGrpSpPr/>
      </xdr:nvGrpSpPr>
      <xdr:grpSpPr>
        <a:xfrm>
          <a:off x="6456997" y="1611630"/>
          <a:ext cx="954000" cy="428400"/>
          <a:chOff x="7332133" y="217525"/>
          <a:chExt cx="1131771" cy="451203"/>
        </a:xfrm>
      </xdr:grpSpPr>
      <xdr:sp macro="" textlink="">
        <xdr:nvSpPr>
          <xdr:cNvPr id="23" name="Rounded Rectangle 2">
            <a:hlinkClick xmlns:r="http://schemas.openxmlformats.org/officeDocument/2006/relationships" r:id="rId7" tooltip="Go to"/>
            <a:extLst>
              <a:ext uri="{FF2B5EF4-FFF2-40B4-BE49-F238E27FC236}">
                <a16:creationId xmlns:a16="http://schemas.microsoft.com/office/drawing/2014/main" xmlns="" id="{EA271DC0-197D-4162-B21B-AD3591421186}"/>
              </a:ext>
            </a:extLst>
          </xdr:cNvPr>
          <xdr:cNvSpPr/>
        </xdr:nvSpPr>
        <xdr:spPr>
          <a:xfrm>
            <a:off x="7332133" y="222010"/>
            <a:ext cx="1116756" cy="446718"/>
          </a:xfrm>
          <a:prstGeom prst="roundRect">
            <a:avLst/>
          </a:prstGeom>
          <a:solidFill>
            <a:schemeClr val="bg1">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tr-TR" sz="1100"/>
          </a:p>
        </xdr:txBody>
      </xdr:sp>
      <xdr:pic>
        <xdr:nvPicPr>
          <xdr:cNvPr id="24" name="Picture 23" descr="http://swiss-delicious.com/images/1024/icons/back.png">
            <a:hlinkClick xmlns:r="http://schemas.openxmlformats.org/officeDocument/2006/relationships" r:id="rId7" tooltip="Go to"/>
            <a:extLst>
              <a:ext uri="{FF2B5EF4-FFF2-40B4-BE49-F238E27FC236}">
                <a16:creationId xmlns:a16="http://schemas.microsoft.com/office/drawing/2014/main" xmlns="" id="{4B753B66-DF26-4244-B577-B2F2CD924890}"/>
              </a:ext>
            </a:extLst>
          </xdr:cNvPr>
          <xdr:cNvPicPr>
            <a:picLocks noChangeAspect="1" noChangeArrowheads="1"/>
          </xdr:cNvPicPr>
        </xdr:nvPicPr>
        <xdr:blipFill rotWithShape="1">
          <a:blip xmlns:r="http://schemas.openxmlformats.org/officeDocument/2006/relationships" r:embed="rId6" cstate="print">
            <a:duotone>
              <a:prstClr val="black"/>
              <a:schemeClr val="tx2">
                <a:tint val="45000"/>
                <a:satMod val="400000"/>
              </a:schemeClr>
            </a:duotone>
            <a:extLst>
              <a:ext uri="{28A0092B-C50C-407E-A947-70E740481C1C}">
                <a14:useLocalDpi xmlns:a14="http://schemas.microsoft.com/office/drawing/2010/main" val="0"/>
              </a:ext>
            </a:extLst>
          </a:blip>
          <a:srcRect l="20289" t="21508" r="18116" b="22717"/>
          <a:stretch/>
        </xdr:blipFill>
        <xdr:spPr bwMode="auto">
          <a:xfrm>
            <a:off x="7388041" y="217525"/>
            <a:ext cx="496172" cy="4461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5" name="TextBox 24">
            <a:hlinkClick xmlns:r="http://schemas.openxmlformats.org/officeDocument/2006/relationships" r:id="rId7" tooltip="Go to"/>
            <a:extLst>
              <a:ext uri="{FF2B5EF4-FFF2-40B4-BE49-F238E27FC236}">
                <a16:creationId xmlns:a16="http://schemas.microsoft.com/office/drawing/2014/main" xmlns="" id="{91C293E4-3057-4C85-A35D-9103BC96C471}"/>
              </a:ext>
            </a:extLst>
          </xdr:cNvPr>
          <xdr:cNvSpPr txBox="1"/>
        </xdr:nvSpPr>
        <xdr:spPr>
          <a:xfrm>
            <a:off x="7792377" y="269775"/>
            <a:ext cx="671527" cy="340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spAutoFit/>
          </a:bodyPr>
          <a:lstStyle/>
          <a:p>
            <a:pPr algn="ctr"/>
            <a:r>
              <a:rPr lang="tr-TR" sz="800" b="1" i="1"/>
              <a:t>Back</a:t>
            </a:r>
            <a:r>
              <a:rPr lang="tr-TR" sz="800" b="1" i="1" baseline="0"/>
              <a:t> to </a:t>
            </a:r>
          </a:p>
          <a:p>
            <a:pPr algn="ctr"/>
            <a:r>
              <a:rPr lang="tr-TR" sz="800" b="1" i="1" baseline="0"/>
              <a:t>Database</a:t>
            </a:r>
            <a:endParaRPr lang="tr-TR" sz="800" b="1" i="1"/>
          </a:p>
        </xdr:txBody>
      </xdr:sp>
    </xdr:grpSp>
    <xdr:clientData fPrintsWithSheet="0"/>
  </xdr:twoCellAnchor>
  <xdr:twoCellAnchor editAs="oneCell">
    <xdr:from>
      <xdr:col>5</xdr:col>
      <xdr:colOff>171450</xdr:colOff>
      <xdr:row>1</xdr:row>
      <xdr:rowOff>114300</xdr:rowOff>
    </xdr:from>
    <xdr:to>
      <xdr:col>6</xdr:col>
      <xdr:colOff>928490</xdr:colOff>
      <xdr:row>2</xdr:row>
      <xdr:rowOff>247650</xdr:rowOff>
    </xdr:to>
    <xdr:grpSp>
      <xdr:nvGrpSpPr>
        <xdr:cNvPr id="27" name="buybutton">
          <a:hlinkClick xmlns:r="http://schemas.openxmlformats.org/officeDocument/2006/relationships" r:id="rId4" tooltip="Get Modifiable Version"/>
          <a:extLst>
            <a:ext uri="{FF2B5EF4-FFF2-40B4-BE49-F238E27FC236}">
              <a16:creationId xmlns:a16="http://schemas.microsoft.com/office/drawing/2014/main" xmlns="" id="{9CD61369-7967-48CB-B925-8EEDB6850AA8}"/>
            </a:ext>
          </a:extLst>
        </xdr:cNvPr>
        <xdr:cNvGrpSpPr>
          <a:grpSpLocks/>
        </xdr:cNvGrpSpPr>
      </xdr:nvGrpSpPr>
      <xdr:grpSpPr>
        <a:xfrm>
          <a:off x="4076700" y="200025"/>
          <a:ext cx="1947665" cy="371475"/>
          <a:chOff x="4160526" y="356290"/>
          <a:chExt cx="2243424" cy="396001"/>
        </a:xfrm>
      </xdr:grpSpPr>
      <xdr:sp macro="" textlink="">
        <xdr:nvSpPr>
          <xdr:cNvPr id="28" name="Rectangle: Rounded Corners 27">
            <a:hlinkClick xmlns:r="http://schemas.openxmlformats.org/officeDocument/2006/relationships" r:id="rId8" tooltip="Get Modifiable Version"/>
            <a:extLst>
              <a:ext uri="{FF2B5EF4-FFF2-40B4-BE49-F238E27FC236}">
                <a16:creationId xmlns:a16="http://schemas.microsoft.com/office/drawing/2014/main" xmlns="" id="{FA181BD8-92A3-4201-AA3A-B4C623B65E69}"/>
              </a:ext>
            </a:extLst>
          </xdr:cNvPr>
          <xdr:cNvSpPr/>
        </xdr:nvSpPr>
        <xdr:spPr>
          <a:xfrm>
            <a:off x="4160526" y="356290"/>
            <a:ext cx="2243424" cy="396001"/>
          </a:xfrm>
          <a:prstGeom prst="roundRect">
            <a:avLst/>
          </a:prstGeom>
          <a:solidFill>
            <a:srgbClr val="ED7D3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96000" tIns="0" rIns="36000" bIns="0" rtlCol="0" anchor="ctr">
            <a:noAutofit/>
          </a:bodyPr>
          <a:lstStyle/>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GET MODIFIABLE VERSION</a:t>
            </a:r>
          </a:p>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WITH PASSWORD</a:t>
            </a:r>
          </a:p>
        </xdr:txBody>
      </xdr:sp>
      <xdr:pic>
        <xdr:nvPicPr>
          <xdr:cNvPr id="29" name="Picture 28">
            <a:hlinkClick xmlns:r="http://schemas.openxmlformats.org/officeDocument/2006/relationships" r:id="rId8" tooltip="Get Modifiable Version"/>
            <a:extLst>
              <a:ext uri="{FF2B5EF4-FFF2-40B4-BE49-F238E27FC236}">
                <a16:creationId xmlns:a16="http://schemas.microsoft.com/office/drawing/2014/main" xmlns="" id="{AF14D08B-98CA-47F0-8460-A41274B8776F}"/>
              </a:ext>
            </a:extLst>
          </xdr:cNvPr>
          <xdr:cNvPicPr>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4294080" y="391160"/>
            <a:ext cx="315147" cy="291664"/>
          </a:xfrm>
          <a:prstGeom prst="rect">
            <a:avLst/>
          </a:prstGeom>
          <a:effectLst>
            <a:outerShdw blurRad="12700" dist="25400" dir="8100000" algn="tr" rotWithShape="0">
              <a:prstClr val="black">
                <a:alpha val="40000"/>
              </a:prstClr>
            </a:outerShdw>
          </a:effectLst>
        </xdr:spPr>
      </xdr:pic>
    </xdr:grpSp>
    <xdr:clientData fPrintsWithSheet="0"/>
  </xdr:twoCellAnchor>
</xdr:wsDr>
</file>

<file path=xl/drawings/drawing4.xml><?xml version="1.0" encoding="utf-8"?>
<xdr:wsDr xmlns:xdr="http://schemas.openxmlformats.org/drawingml/2006/spreadsheetDrawing" xmlns:a="http://schemas.openxmlformats.org/drawingml/2006/main">
  <xdr:twoCellAnchor editAs="absolute">
    <xdr:from>
      <xdr:col>1</xdr:col>
      <xdr:colOff>22860</xdr:colOff>
      <xdr:row>1</xdr:row>
      <xdr:rowOff>22860</xdr:rowOff>
    </xdr:from>
    <xdr:to>
      <xdr:col>2</xdr:col>
      <xdr:colOff>419100</xdr:colOff>
      <xdr:row>2</xdr:row>
      <xdr:rowOff>251460</xdr:rowOff>
    </xdr:to>
    <xdr:pic>
      <xdr:nvPicPr>
        <xdr:cNvPr id="2" name="Picture 1">
          <a:extLst>
            <a:ext uri="{FF2B5EF4-FFF2-40B4-BE49-F238E27FC236}">
              <a16:creationId xmlns:a16="http://schemas.microsoft.com/office/drawing/2014/main" xmlns="" id="{BF8A8249-87A9-4AA0-BEB7-22D8224D12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4320" y="114300"/>
          <a:ext cx="487680" cy="472440"/>
        </a:xfrm>
        <a:prstGeom prst="rect">
          <a:avLst/>
        </a:prstGeom>
      </xdr:spPr>
    </xdr:pic>
    <xdr:clientData/>
  </xdr:twoCellAnchor>
  <xdr:twoCellAnchor editAs="oneCell">
    <xdr:from>
      <xdr:col>2</xdr:col>
      <xdr:colOff>487680</xdr:colOff>
      <xdr:row>5</xdr:row>
      <xdr:rowOff>48808</xdr:rowOff>
    </xdr:from>
    <xdr:to>
      <xdr:col>3</xdr:col>
      <xdr:colOff>678180</xdr:colOff>
      <xdr:row>12</xdr:row>
      <xdr:rowOff>129042</xdr:rowOff>
    </xdr:to>
    <xdr:pic>
      <xdr:nvPicPr>
        <xdr:cNvPr id="13" name="Picture 12">
          <a:extLst>
            <a:ext uri="{FF2B5EF4-FFF2-40B4-BE49-F238E27FC236}">
              <a16:creationId xmlns:a16="http://schemas.microsoft.com/office/drawing/2014/main" xmlns="" id="{AB538044-8136-4E5A-AD6D-5CF883E77F9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21055" y="848908"/>
          <a:ext cx="1381125" cy="1413734"/>
        </a:xfrm>
        <a:prstGeom prst="rect">
          <a:avLst/>
        </a:prstGeom>
        <a:ln w="6350" cap="sq">
          <a:solidFill>
            <a:srgbClr val="000000"/>
          </a:solidFill>
          <a:prstDash val="solid"/>
          <a:miter lim="800000"/>
        </a:ln>
        <a:effectLst>
          <a:outerShdw blurRad="50800" dist="38100" dir="2700000" algn="tl" rotWithShape="0">
            <a:srgbClr val="000000">
              <a:alpha val="43000"/>
            </a:srgbClr>
          </a:outerShdw>
        </a:effectLst>
      </xdr:spPr>
    </xdr:pic>
    <xdr:clientData fLocksWithSheet="0"/>
  </xdr:twoCellAnchor>
  <xdr:oneCellAnchor>
    <xdr:from>
      <xdr:col>1</xdr:col>
      <xdr:colOff>38100</xdr:colOff>
      <xdr:row>53</xdr:row>
      <xdr:rowOff>38100</xdr:rowOff>
    </xdr:from>
    <xdr:ext cx="791490" cy="200756"/>
    <xdr:sp macro="" textlink="">
      <xdr:nvSpPr>
        <xdr:cNvPr id="14" name="Rectangle 13">
          <a:hlinkClick xmlns:r="http://schemas.openxmlformats.org/officeDocument/2006/relationships" r:id="rId3" tooltip="Terms of Use"/>
          <a:extLst>
            <a:ext uri="{FF2B5EF4-FFF2-40B4-BE49-F238E27FC236}">
              <a16:creationId xmlns:a16="http://schemas.microsoft.com/office/drawing/2014/main" xmlns="" id="{3E239A54-8606-4C1A-9320-EDEF2542993E}"/>
            </a:ext>
          </a:extLst>
        </xdr:cNvPr>
        <xdr:cNvSpPr/>
      </xdr:nvSpPr>
      <xdr:spPr>
        <a:xfrm>
          <a:off x="289560" y="9639300"/>
          <a:ext cx="791490" cy="2007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18000" rIns="36000" bIns="18000" rtlCol="0" anchor="t">
          <a:spAutoFit/>
        </a:bodyPr>
        <a:lstStyle/>
        <a:p>
          <a:pPr algn="l"/>
          <a:r>
            <a:rPr lang="tr-TR" sz="1050" i="1" u="sng">
              <a:solidFill>
                <a:schemeClr val="bg1">
                  <a:lumMod val="95000"/>
                </a:schemeClr>
              </a:solidFill>
            </a:rPr>
            <a:t>Terms</a:t>
          </a:r>
          <a:r>
            <a:rPr lang="tr-TR" sz="1050" u="sng">
              <a:solidFill>
                <a:schemeClr val="bg1">
                  <a:lumMod val="95000"/>
                </a:schemeClr>
              </a:solidFill>
            </a:rPr>
            <a:t> of </a:t>
          </a:r>
          <a:r>
            <a:rPr lang="tr-TR" sz="1050" i="1" u="sng">
              <a:solidFill>
                <a:schemeClr val="bg1">
                  <a:lumMod val="95000"/>
                </a:schemeClr>
              </a:solidFill>
            </a:rPr>
            <a:t>Use</a:t>
          </a:r>
        </a:p>
      </xdr:txBody>
    </xdr:sp>
    <xdr:clientData fPrintsWithSheet="0"/>
  </xdr:oneCellAnchor>
  <xdr:oneCellAnchor>
    <xdr:from>
      <xdr:col>9</xdr:col>
      <xdr:colOff>167640</xdr:colOff>
      <xdr:row>3</xdr:row>
      <xdr:rowOff>83820</xdr:rowOff>
    </xdr:from>
    <xdr:ext cx="2445807" cy="1440633"/>
    <xdr:sp macro="" textlink="">
      <xdr:nvSpPr>
        <xdr:cNvPr id="16" name="TextBox 15">
          <a:extLst>
            <a:ext uri="{FF2B5EF4-FFF2-40B4-BE49-F238E27FC236}">
              <a16:creationId xmlns:a16="http://schemas.microsoft.com/office/drawing/2014/main" xmlns="" id="{46145FBC-6B62-4D40-8249-4B1AEB419D1D}"/>
            </a:ext>
          </a:extLst>
        </xdr:cNvPr>
        <xdr:cNvSpPr txBox="1"/>
      </xdr:nvSpPr>
      <xdr:spPr>
        <a:xfrm>
          <a:off x="7962900" y="723900"/>
          <a:ext cx="2445807" cy="1440633"/>
        </a:xfrm>
        <a:prstGeom prst="rect">
          <a:avLst/>
        </a:prstGeom>
        <a:solidFill>
          <a:srgbClr val="FFE699"/>
        </a:solidFill>
        <a:ln w="3175" cmpd="sng">
          <a:solidFill>
            <a:schemeClr val="bg1">
              <a:lumMod val="75000"/>
            </a:schemeClr>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lIns="36000" tIns="72000" rIns="36000" bIns="72000" rtlCol="0" anchor="ctr">
          <a:spAutoFit/>
        </a:bodyPr>
        <a:lstStyle/>
        <a:p>
          <a:pPr marL="0" indent="0" algn="l">
            <a:lnSpc>
              <a:spcPts val="1100"/>
            </a:lnSpc>
            <a:spcAft>
              <a:spcPts val="1200"/>
            </a:spcAft>
            <a:buFont typeface="Arial" panose="020B0604020202020204" pitchFamily="34" charset="0"/>
            <a:buNone/>
          </a:pPr>
          <a:r>
            <a:rPr lang="en-US" sz="1000" b="1" i="1" baseline="0">
              <a:solidFill>
                <a:schemeClr val="tx1">
                  <a:lumMod val="85000"/>
                  <a:lumOff val="15000"/>
                </a:schemeClr>
              </a:solidFill>
            </a:rPr>
            <a:t>HOW TO USE THIS TEMPLATE</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First write the </a:t>
          </a:r>
          <a:r>
            <a:rPr lang="en-US" sz="1000" b="1" i="1" baseline="0">
              <a:solidFill>
                <a:schemeClr val="tx1">
                  <a:lumMod val="85000"/>
                  <a:lumOff val="15000"/>
                </a:schemeClr>
              </a:solidFill>
            </a:rPr>
            <a:t>date of the review.</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You can rate each field by </a:t>
          </a:r>
          <a:r>
            <a:rPr lang="en-US" sz="1000" b="1" i="1" baseline="0">
              <a:solidFill>
                <a:schemeClr val="tx1">
                  <a:lumMod val="85000"/>
                  <a:lumOff val="15000"/>
                </a:schemeClr>
              </a:solidFill>
            </a:rPr>
            <a:t>inserting an "X", </a:t>
          </a:r>
          <a:r>
            <a:rPr lang="en-US" sz="1000" b="0" i="1" baseline="0">
              <a:solidFill>
                <a:schemeClr val="tx1">
                  <a:lumMod val="85000"/>
                  <a:lumOff val="15000"/>
                </a:schemeClr>
              </a:solidFill>
            </a:rPr>
            <a:t>which is the only accepted symbol.</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Next you can </a:t>
          </a:r>
          <a:r>
            <a:rPr lang="en-US" sz="1000" b="1" i="1" baseline="0">
              <a:solidFill>
                <a:schemeClr val="tx1">
                  <a:lumMod val="85000"/>
                  <a:lumOff val="15000"/>
                </a:schemeClr>
              </a:solidFill>
            </a:rPr>
            <a:t>insert comments </a:t>
          </a:r>
          <a:r>
            <a:rPr lang="en-US" sz="1000" b="0" i="1" baseline="0">
              <a:solidFill>
                <a:schemeClr val="tx1">
                  <a:lumMod val="85000"/>
                  <a:lumOff val="15000"/>
                </a:schemeClr>
              </a:solidFill>
            </a:rPr>
            <a:t>of both reviewer and employee. You can then print this form for signatures.</a:t>
          </a:r>
        </a:p>
      </xdr:txBody>
    </xdr:sp>
    <xdr:clientData fPrintsWithSheet="0"/>
  </xdr:oneCellAnchor>
  <xdr:twoCellAnchor editAs="oneCell">
    <xdr:from>
      <xdr:col>7</xdr:col>
      <xdr:colOff>170497</xdr:colOff>
      <xdr:row>6</xdr:row>
      <xdr:rowOff>95250</xdr:rowOff>
    </xdr:from>
    <xdr:to>
      <xdr:col>7</xdr:col>
      <xdr:colOff>1124497</xdr:colOff>
      <xdr:row>8</xdr:row>
      <xdr:rowOff>142650</xdr:rowOff>
    </xdr:to>
    <xdr:grpSp>
      <xdr:nvGrpSpPr>
        <xdr:cNvPr id="18" name="backtomenu">
          <a:hlinkClick xmlns:r="http://schemas.openxmlformats.org/officeDocument/2006/relationships" r:id="rId4" tooltip="Go to"/>
          <a:extLst>
            <a:ext uri="{FF2B5EF4-FFF2-40B4-BE49-F238E27FC236}">
              <a16:creationId xmlns:a16="http://schemas.microsoft.com/office/drawing/2014/main" xmlns="" id="{356E2FA2-02F6-4C66-84C7-AD9577460836}"/>
            </a:ext>
          </a:extLst>
        </xdr:cNvPr>
        <xdr:cNvGrpSpPr/>
      </xdr:nvGrpSpPr>
      <xdr:grpSpPr>
        <a:xfrm>
          <a:off x="6456997" y="1085850"/>
          <a:ext cx="954000" cy="428400"/>
          <a:chOff x="7332133" y="217525"/>
          <a:chExt cx="1131771" cy="451203"/>
        </a:xfrm>
      </xdr:grpSpPr>
      <xdr:sp macro="" textlink="">
        <xdr:nvSpPr>
          <xdr:cNvPr id="19" name="Rounded Rectangle 2">
            <a:hlinkClick xmlns:r="http://schemas.openxmlformats.org/officeDocument/2006/relationships" r:id="rId4" tooltip="Go to"/>
            <a:extLst>
              <a:ext uri="{FF2B5EF4-FFF2-40B4-BE49-F238E27FC236}">
                <a16:creationId xmlns:a16="http://schemas.microsoft.com/office/drawing/2014/main" xmlns="" id="{A6D03805-E175-4787-9EAB-A8D095E40C71}"/>
              </a:ext>
            </a:extLst>
          </xdr:cNvPr>
          <xdr:cNvSpPr/>
        </xdr:nvSpPr>
        <xdr:spPr>
          <a:xfrm>
            <a:off x="7332133" y="222010"/>
            <a:ext cx="1116756" cy="446718"/>
          </a:xfrm>
          <a:prstGeom prst="roundRect">
            <a:avLst/>
          </a:prstGeom>
          <a:solidFill>
            <a:schemeClr val="bg1">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tr-TR" sz="1100"/>
          </a:p>
        </xdr:txBody>
      </xdr:sp>
      <xdr:pic>
        <xdr:nvPicPr>
          <xdr:cNvPr id="20" name="Picture 19" descr="http://swiss-delicious.com/images/1024/icons/back.png">
            <a:hlinkClick xmlns:r="http://schemas.openxmlformats.org/officeDocument/2006/relationships" r:id="rId4" tooltip="Go to"/>
            <a:extLst>
              <a:ext uri="{FF2B5EF4-FFF2-40B4-BE49-F238E27FC236}">
                <a16:creationId xmlns:a16="http://schemas.microsoft.com/office/drawing/2014/main" xmlns="" id="{D687CABE-149F-460D-BF5E-45D129B17D62}"/>
              </a:ext>
            </a:extLst>
          </xdr:cNvPr>
          <xdr:cNvPicPr>
            <a:picLocks noChangeAspect="1" noChangeArrowheads="1"/>
          </xdr:cNvPicPr>
        </xdr:nvPicPr>
        <xdr:blipFill rotWithShape="1">
          <a:blip xmlns:r="http://schemas.openxmlformats.org/officeDocument/2006/relationships" r:embed="rId5" cstate="print">
            <a:duotone>
              <a:prstClr val="black"/>
              <a:schemeClr val="tx2">
                <a:tint val="45000"/>
                <a:satMod val="400000"/>
              </a:schemeClr>
            </a:duotone>
            <a:extLst>
              <a:ext uri="{28A0092B-C50C-407E-A947-70E740481C1C}">
                <a14:useLocalDpi xmlns:a14="http://schemas.microsoft.com/office/drawing/2010/main" val="0"/>
              </a:ext>
            </a:extLst>
          </a:blip>
          <a:srcRect l="20289" t="21508" r="18116" b="22717"/>
          <a:stretch/>
        </xdr:blipFill>
        <xdr:spPr bwMode="auto">
          <a:xfrm>
            <a:off x="7388041" y="217525"/>
            <a:ext cx="496172" cy="4461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1" name="TextBox 20">
            <a:hlinkClick xmlns:r="http://schemas.openxmlformats.org/officeDocument/2006/relationships" r:id="rId4" tooltip="Go to"/>
            <a:extLst>
              <a:ext uri="{FF2B5EF4-FFF2-40B4-BE49-F238E27FC236}">
                <a16:creationId xmlns:a16="http://schemas.microsoft.com/office/drawing/2014/main" xmlns="" id="{13D237D1-08AF-454A-A24A-F0A82E0F5FB8}"/>
              </a:ext>
            </a:extLst>
          </xdr:cNvPr>
          <xdr:cNvSpPr txBox="1"/>
        </xdr:nvSpPr>
        <xdr:spPr>
          <a:xfrm>
            <a:off x="7792377" y="269775"/>
            <a:ext cx="671527" cy="340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spAutoFit/>
          </a:bodyPr>
          <a:lstStyle/>
          <a:p>
            <a:pPr algn="ctr"/>
            <a:r>
              <a:rPr lang="tr-TR" sz="800" b="1" i="1"/>
              <a:t>Back</a:t>
            </a:r>
            <a:r>
              <a:rPr lang="tr-TR" sz="800" b="1" i="1" baseline="0"/>
              <a:t> to </a:t>
            </a:r>
          </a:p>
          <a:p>
            <a:pPr algn="ctr"/>
            <a:r>
              <a:rPr lang="tr-TR" sz="800" b="1" i="1" baseline="0"/>
              <a:t>Menu</a:t>
            </a:r>
            <a:endParaRPr lang="tr-TR" sz="800" b="1" i="1"/>
          </a:p>
        </xdr:txBody>
      </xdr:sp>
    </xdr:grpSp>
    <xdr:clientData fPrintsWithSheet="0"/>
  </xdr:twoCellAnchor>
  <xdr:twoCellAnchor editAs="oneCell">
    <xdr:from>
      <xdr:col>7</xdr:col>
      <xdr:colOff>170497</xdr:colOff>
      <xdr:row>9</xdr:row>
      <xdr:rowOff>49530</xdr:rowOff>
    </xdr:from>
    <xdr:to>
      <xdr:col>7</xdr:col>
      <xdr:colOff>1124497</xdr:colOff>
      <xdr:row>11</xdr:row>
      <xdr:rowOff>96930</xdr:rowOff>
    </xdr:to>
    <xdr:grpSp>
      <xdr:nvGrpSpPr>
        <xdr:cNvPr id="22" name="backtomenu">
          <a:hlinkClick xmlns:r="http://schemas.openxmlformats.org/officeDocument/2006/relationships" r:id="rId6" tooltip="Go to"/>
          <a:extLst>
            <a:ext uri="{FF2B5EF4-FFF2-40B4-BE49-F238E27FC236}">
              <a16:creationId xmlns:a16="http://schemas.microsoft.com/office/drawing/2014/main" xmlns="" id="{2ED8B148-977E-47AD-BD01-075739CD0DED}"/>
            </a:ext>
          </a:extLst>
        </xdr:cNvPr>
        <xdr:cNvGrpSpPr/>
      </xdr:nvGrpSpPr>
      <xdr:grpSpPr>
        <a:xfrm>
          <a:off x="6456997" y="1611630"/>
          <a:ext cx="954000" cy="428400"/>
          <a:chOff x="7332133" y="217525"/>
          <a:chExt cx="1131771" cy="451203"/>
        </a:xfrm>
      </xdr:grpSpPr>
      <xdr:sp macro="" textlink="">
        <xdr:nvSpPr>
          <xdr:cNvPr id="23" name="Rounded Rectangle 2">
            <a:hlinkClick xmlns:r="http://schemas.openxmlformats.org/officeDocument/2006/relationships" r:id="rId6" tooltip="Go to"/>
            <a:extLst>
              <a:ext uri="{FF2B5EF4-FFF2-40B4-BE49-F238E27FC236}">
                <a16:creationId xmlns:a16="http://schemas.microsoft.com/office/drawing/2014/main" xmlns="" id="{FEC84439-CA8B-4448-8F69-1AFB282257B9}"/>
              </a:ext>
            </a:extLst>
          </xdr:cNvPr>
          <xdr:cNvSpPr/>
        </xdr:nvSpPr>
        <xdr:spPr>
          <a:xfrm>
            <a:off x="7332133" y="222010"/>
            <a:ext cx="1116756" cy="446718"/>
          </a:xfrm>
          <a:prstGeom prst="roundRect">
            <a:avLst/>
          </a:prstGeom>
          <a:solidFill>
            <a:schemeClr val="bg1">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tr-TR" sz="1100"/>
          </a:p>
        </xdr:txBody>
      </xdr:sp>
      <xdr:pic>
        <xdr:nvPicPr>
          <xdr:cNvPr id="24" name="Picture 23" descr="http://swiss-delicious.com/images/1024/icons/back.png">
            <a:hlinkClick xmlns:r="http://schemas.openxmlformats.org/officeDocument/2006/relationships" r:id="rId6" tooltip="Go to"/>
            <a:extLst>
              <a:ext uri="{FF2B5EF4-FFF2-40B4-BE49-F238E27FC236}">
                <a16:creationId xmlns:a16="http://schemas.microsoft.com/office/drawing/2014/main" xmlns="" id="{094497AE-D58E-492A-9B6E-D8A79B22D34D}"/>
              </a:ext>
            </a:extLst>
          </xdr:cNvPr>
          <xdr:cNvPicPr>
            <a:picLocks noChangeAspect="1" noChangeArrowheads="1"/>
          </xdr:cNvPicPr>
        </xdr:nvPicPr>
        <xdr:blipFill rotWithShape="1">
          <a:blip xmlns:r="http://schemas.openxmlformats.org/officeDocument/2006/relationships" r:embed="rId5" cstate="print">
            <a:duotone>
              <a:prstClr val="black"/>
              <a:schemeClr val="tx2">
                <a:tint val="45000"/>
                <a:satMod val="400000"/>
              </a:schemeClr>
            </a:duotone>
            <a:extLst>
              <a:ext uri="{28A0092B-C50C-407E-A947-70E740481C1C}">
                <a14:useLocalDpi xmlns:a14="http://schemas.microsoft.com/office/drawing/2010/main" val="0"/>
              </a:ext>
            </a:extLst>
          </a:blip>
          <a:srcRect l="20289" t="21508" r="18116" b="22717"/>
          <a:stretch/>
        </xdr:blipFill>
        <xdr:spPr bwMode="auto">
          <a:xfrm>
            <a:off x="7388041" y="217525"/>
            <a:ext cx="496172" cy="4461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5" name="TextBox 24">
            <a:hlinkClick xmlns:r="http://schemas.openxmlformats.org/officeDocument/2006/relationships" r:id="rId6" tooltip="Go to"/>
            <a:extLst>
              <a:ext uri="{FF2B5EF4-FFF2-40B4-BE49-F238E27FC236}">
                <a16:creationId xmlns:a16="http://schemas.microsoft.com/office/drawing/2014/main" xmlns="" id="{25D38DCF-4C71-441B-B98D-2EEAA8B1DE48}"/>
              </a:ext>
            </a:extLst>
          </xdr:cNvPr>
          <xdr:cNvSpPr txBox="1"/>
        </xdr:nvSpPr>
        <xdr:spPr>
          <a:xfrm>
            <a:off x="7792377" y="269775"/>
            <a:ext cx="671527" cy="340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spAutoFit/>
          </a:bodyPr>
          <a:lstStyle/>
          <a:p>
            <a:pPr algn="ctr"/>
            <a:r>
              <a:rPr lang="tr-TR" sz="800" b="1" i="1"/>
              <a:t>Back</a:t>
            </a:r>
            <a:r>
              <a:rPr lang="tr-TR" sz="800" b="1" i="1" baseline="0"/>
              <a:t> to </a:t>
            </a:r>
          </a:p>
          <a:p>
            <a:pPr algn="ctr"/>
            <a:r>
              <a:rPr lang="tr-TR" sz="800" b="1" i="1" baseline="0"/>
              <a:t>Database</a:t>
            </a:r>
            <a:endParaRPr lang="tr-TR" sz="800" b="1" i="1"/>
          </a:p>
        </xdr:txBody>
      </xdr:sp>
    </xdr:grpSp>
    <xdr:clientData fPrintsWithSheet="0"/>
  </xdr:twoCellAnchor>
  <xdr:twoCellAnchor editAs="oneCell">
    <xdr:from>
      <xdr:col>5</xdr:col>
      <xdr:colOff>171450</xdr:colOff>
      <xdr:row>1</xdr:row>
      <xdr:rowOff>114300</xdr:rowOff>
    </xdr:from>
    <xdr:to>
      <xdr:col>6</xdr:col>
      <xdr:colOff>928490</xdr:colOff>
      <xdr:row>2</xdr:row>
      <xdr:rowOff>247650</xdr:rowOff>
    </xdr:to>
    <xdr:grpSp>
      <xdr:nvGrpSpPr>
        <xdr:cNvPr id="26" name="buybutton">
          <a:hlinkClick xmlns:r="http://schemas.openxmlformats.org/officeDocument/2006/relationships" r:id="rId7" tooltip="Get Modifiable Version"/>
          <a:extLst>
            <a:ext uri="{FF2B5EF4-FFF2-40B4-BE49-F238E27FC236}">
              <a16:creationId xmlns:a16="http://schemas.microsoft.com/office/drawing/2014/main" xmlns="" id="{D2276B59-86E9-4F24-B5D6-9AA8BC0FB58B}"/>
            </a:ext>
          </a:extLst>
        </xdr:cNvPr>
        <xdr:cNvGrpSpPr>
          <a:grpSpLocks/>
        </xdr:cNvGrpSpPr>
      </xdr:nvGrpSpPr>
      <xdr:grpSpPr>
        <a:xfrm>
          <a:off x="4076700" y="200025"/>
          <a:ext cx="1947665" cy="371475"/>
          <a:chOff x="4160526" y="356290"/>
          <a:chExt cx="2243424" cy="396001"/>
        </a:xfrm>
      </xdr:grpSpPr>
      <xdr:sp macro="" textlink="">
        <xdr:nvSpPr>
          <xdr:cNvPr id="27" name="Rectangle: Rounded Corners 26">
            <a:hlinkClick xmlns:r="http://schemas.openxmlformats.org/officeDocument/2006/relationships" r:id="rId8" tooltip="Get Modifiable Version"/>
            <a:extLst>
              <a:ext uri="{FF2B5EF4-FFF2-40B4-BE49-F238E27FC236}">
                <a16:creationId xmlns:a16="http://schemas.microsoft.com/office/drawing/2014/main" xmlns="" id="{E13817A9-748A-4EFA-BD8C-E134D06D231F}"/>
              </a:ext>
            </a:extLst>
          </xdr:cNvPr>
          <xdr:cNvSpPr/>
        </xdr:nvSpPr>
        <xdr:spPr>
          <a:xfrm>
            <a:off x="4160526" y="356290"/>
            <a:ext cx="2243424" cy="396001"/>
          </a:xfrm>
          <a:prstGeom prst="roundRect">
            <a:avLst/>
          </a:prstGeom>
          <a:solidFill>
            <a:srgbClr val="ED7D3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96000" tIns="0" rIns="36000" bIns="0" rtlCol="0" anchor="ctr">
            <a:noAutofit/>
          </a:bodyPr>
          <a:lstStyle/>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GET MODIFIABLE VERSION</a:t>
            </a:r>
          </a:p>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WITH PASSWORD</a:t>
            </a:r>
          </a:p>
        </xdr:txBody>
      </xdr:sp>
      <xdr:pic>
        <xdr:nvPicPr>
          <xdr:cNvPr id="28" name="Picture 27">
            <a:hlinkClick xmlns:r="http://schemas.openxmlformats.org/officeDocument/2006/relationships" r:id="rId8" tooltip="Get Modifiable Version"/>
            <a:extLst>
              <a:ext uri="{FF2B5EF4-FFF2-40B4-BE49-F238E27FC236}">
                <a16:creationId xmlns:a16="http://schemas.microsoft.com/office/drawing/2014/main" xmlns="" id="{146D166A-8508-46D6-839C-B6C79FBD5320}"/>
              </a:ext>
            </a:extLst>
          </xdr:cNvPr>
          <xdr:cNvPicPr>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4294080" y="391160"/>
            <a:ext cx="315147" cy="291664"/>
          </a:xfrm>
          <a:prstGeom prst="rect">
            <a:avLst/>
          </a:prstGeom>
          <a:effectLst>
            <a:outerShdw blurRad="12700" dist="25400" dir="8100000" algn="tr" rotWithShape="0">
              <a:prstClr val="black">
                <a:alpha val="40000"/>
              </a:prstClr>
            </a:outerShdw>
          </a:effectLst>
        </xdr:spPr>
      </xdr:pic>
    </xdr:grpSp>
    <xdr:clientData fPrintsWithSheet="0"/>
  </xdr:twoCellAnchor>
  <xdr:oneCellAnchor>
    <xdr:from>
      <xdr:col>5</xdr:col>
      <xdr:colOff>104775</xdr:colOff>
      <xdr:row>53</xdr:row>
      <xdr:rowOff>38100</xdr:rowOff>
    </xdr:from>
    <xdr:ext cx="3302883" cy="208578"/>
    <xdr:sp macro="" textlink="">
      <xdr:nvSpPr>
        <xdr:cNvPr id="30" name="Rectangle 29">
          <a:hlinkClick xmlns:r="http://schemas.openxmlformats.org/officeDocument/2006/relationships" r:id="rId7" tooltip="Someka Excel Solutions"/>
          <a:extLst>
            <a:ext uri="{FF2B5EF4-FFF2-40B4-BE49-F238E27FC236}">
              <a16:creationId xmlns:a16="http://schemas.microsoft.com/office/drawing/2014/main" xmlns="" id="{4638BDBD-893A-46E2-B4E4-333A42F600A3}"/>
            </a:ext>
          </a:extLst>
        </xdr:cNvPr>
        <xdr:cNvSpPr/>
      </xdr:nvSpPr>
      <xdr:spPr>
        <a:xfrm>
          <a:off x="4010025" y="9934575"/>
          <a:ext cx="3302883" cy="208578"/>
        </a:xfrm>
        <a:prstGeom prst="rect">
          <a:avLst/>
        </a:prstGeom>
        <a:noFill/>
        <a:ln w="12700" cap="flat" cmpd="sng" algn="ctr">
          <a:noFill/>
          <a:prstDash val="solid"/>
          <a:miter lim="800000"/>
        </a:ln>
        <a:effectLst/>
      </xdr:spPr>
      <xdr:txBody>
        <a:bodyPr vertOverflow="clip" horzOverflow="clip" wrap="none" lIns="36000" tIns="18000" rIns="36000" bIns="18000"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sysClr val="window" lastClr="FFFFFF">
                  <a:lumMod val="95000"/>
                </a:sysClr>
              </a:solidFill>
              <a:effectLst/>
              <a:uLnTx/>
              <a:uFillTx/>
              <a:latin typeface="Calibri" panose="020F0502020204030204"/>
            </a:rPr>
            <a:t>Prepared by: Drs. Agustinus Agus Purwanto, SE MM CHA</a:t>
          </a:r>
          <a:endParaRPr kumimoji="0" lang="tr-TR" sz="1100" b="0" i="1" u="none" strike="noStrike" kern="0" cap="none" spc="0" normalizeH="0" baseline="0" noProof="0">
            <a:ln>
              <a:noFill/>
            </a:ln>
            <a:solidFill>
              <a:sysClr val="window" lastClr="FFFFFF">
                <a:lumMod val="95000"/>
              </a:sysClr>
            </a:solidFill>
            <a:effectLst/>
            <a:uLnTx/>
            <a:uFillTx/>
            <a:latin typeface="Calibri" panose="020F0502020204030204"/>
          </a:endParaRPr>
        </a:p>
      </xdr:txBody>
    </xdr:sp>
    <xdr:clientData/>
  </xdr:oneCellAnchor>
</xdr:wsDr>
</file>

<file path=xl/drawings/drawing5.xml><?xml version="1.0" encoding="utf-8"?>
<xdr:wsDr xmlns:xdr="http://schemas.openxmlformats.org/drawingml/2006/spreadsheetDrawing" xmlns:a="http://schemas.openxmlformats.org/drawingml/2006/main">
  <xdr:twoCellAnchor editAs="absolute">
    <xdr:from>
      <xdr:col>1</xdr:col>
      <xdr:colOff>22860</xdr:colOff>
      <xdr:row>1</xdr:row>
      <xdr:rowOff>22860</xdr:rowOff>
    </xdr:from>
    <xdr:to>
      <xdr:col>2</xdr:col>
      <xdr:colOff>419100</xdr:colOff>
      <xdr:row>2</xdr:row>
      <xdr:rowOff>251460</xdr:rowOff>
    </xdr:to>
    <xdr:pic>
      <xdr:nvPicPr>
        <xdr:cNvPr id="2" name="Picture 1">
          <a:extLst>
            <a:ext uri="{FF2B5EF4-FFF2-40B4-BE49-F238E27FC236}">
              <a16:creationId xmlns:a16="http://schemas.microsoft.com/office/drawing/2014/main" xmlns="" id="{F378A995-A663-443B-8BE3-6DC5B6B586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4320" y="114300"/>
          <a:ext cx="487680" cy="472440"/>
        </a:xfrm>
        <a:prstGeom prst="rect">
          <a:avLst/>
        </a:prstGeom>
      </xdr:spPr>
    </xdr:pic>
    <xdr:clientData/>
  </xdr:twoCellAnchor>
  <xdr:twoCellAnchor editAs="oneCell">
    <xdr:from>
      <xdr:col>2</xdr:col>
      <xdr:colOff>487680</xdr:colOff>
      <xdr:row>5</xdr:row>
      <xdr:rowOff>65112</xdr:rowOff>
    </xdr:from>
    <xdr:to>
      <xdr:col>3</xdr:col>
      <xdr:colOff>678180</xdr:colOff>
      <xdr:row>12</xdr:row>
      <xdr:rowOff>112737</xdr:rowOff>
    </xdr:to>
    <xdr:pic>
      <xdr:nvPicPr>
        <xdr:cNvPr id="13" name="Picture 12">
          <a:extLst>
            <a:ext uri="{FF2B5EF4-FFF2-40B4-BE49-F238E27FC236}">
              <a16:creationId xmlns:a16="http://schemas.microsoft.com/office/drawing/2014/main" xmlns="" id="{2C03C9EE-76D8-4EA3-A49E-A6FA1A40D0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21055" y="865212"/>
          <a:ext cx="1381125" cy="1381125"/>
        </a:xfrm>
        <a:prstGeom prst="rect">
          <a:avLst/>
        </a:prstGeom>
        <a:ln w="6350" cap="sq">
          <a:solidFill>
            <a:srgbClr val="000000"/>
          </a:solidFill>
          <a:prstDash val="solid"/>
          <a:miter lim="800000"/>
        </a:ln>
        <a:effectLst>
          <a:outerShdw blurRad="50800" dist="38100" dir="2700000" algn="tl" rotWithShape="0">
            <a:srgbClr val="000000">
              <a:alpha val="43000"/>
            </a:srgbClr>
          </a:outerShdw>
        </a:effectLst>
      </xdr:spPr>
    </xdr:pic>
    <xdr:clientData fLocksWithSheet="0"/>
  </xdr:twoCellAnchor>
  <xdr:oneCellAnchor>
    <xdr:from>
      <xdr:col>1</xdr:col>
      <xdr:colOff>38100</xdr:colOff>
      <xdr:row>53</xdr:row>
      <xdr:rowOff>38100</xdr:rowOff>
    </xdr:from>
    <xdr:ext cx="791490" cy="200756"/>
    <xdr:sp macro="" textlink="">
      <xdr:nvSpPr>
        <xdr:cNvPr id="14" name="Rectangle 13">
          <a:hlinkClick xmlns:r="http://schemas.openxmlformats.org/officeDocument/2006/relationships" r:id="rId3" tooltip="Terms of Use"/>
          <a:extLst>
            <a:ext uri="{FF2B5EF4-FFF2-40B4-BE49-F238E27FC236}">
              <a16:creationId xmlns:a16="http://schemas.microsoft.com/office/drawing/2014/main" xmlns="" id="{0336A550-7358-4C9F-82F8-2A450B67CB5C}"/>
            </a:ext>
          </a:extLst>
        </xdr:cNvPr>
        <xdr:cNvSpPr/>
      </xdr:nvSpPr>
      <xdr:spPr>
        <a:xfrm>
          <a:off x="289560" y="9639300"/>
          <a:ext cx="791490" cy="2007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18000" rIns="36000" bIns="18000" rtlCol="0" anchor="t">
          <a:spAutoFit/>
        </a:bodyPr>
        <a:lstStyle/>
        <a:p>
          <a:pPr algn="l"/>
          <a:r>
            <a:rPr lang="tr-TR" sz="1050" i="1" u="sng">
              <a:solidFill>
                <a:schemeClr val="bg1">
                  <a:lumMod val="95000"/>
                </a:schemeClr>
              </a:solidFill>
            </a:rPr>
            <a:t>Terms</a:t>
          </a:r>
          <a:r>
            <a:rPr lang="tr-TR" sz="1050" u="sng">
              <a:solidFill>
                <a:schemeClr val="bg1">
                  <a:lumMod val="95000"/>
                </a:schemeClr>
              </a:solidFill>
            </a:rPr>
            <a:t> of </a:t>
          </a:r>
          <a:r>
            <a:rPr lang="tr-TR" sz="1050" i="1" u="sng">
              <a:solidFill>
                <a:schemeClr val="bg1">
                  <a:lumMod val="95000"/>
                </a:schemeClr>
              </a:solidFill>
            </a:rPr>
            <a:t>Use</a:t>
          </a:r>
        </a:p>
      </xdr:txBody>
    </xdr:sp>
    <xdr:clientData fPrintsWithSheet="0"/>
  </xdr:oneCellAnchor>
  <xdr:oneCellAnchor>
    <xdr:from>
      <xdr:col>9</xdr:col>
      <xdr:colOff>175260</xdr:colOff>
      <xdr:row>4</xdr:row>
      <xdr:rowOff>0</xdr:rowOff>
    </xdr:from>
    <xdr:ext cx="2445807" cy="1440633"/>
    <xdr:sp macro="" textlink="">
      <xdr:nvSpPr>
        <xdr:cNvPr id="16" name="TextBox 15">
          <a:extLst>
            <a:ext uri="{FF2B5EF4-FFF2-40B4-BE49-F238E27FC236}">
              <a16:creationId xmlns:a16="http://schemas.microsoft.com/office/drawing/2014/main" xmlns="" id="{BC7F2D9C-6F12-4880-B876-1F9B171B4B70}"/>
            </a:ext>
          </a:extLst>
        </xdr:cNvPr>
        <xdr:cNvSpPr txBox="1"/>
      </xdr:nvSpPr>
      <xdr:spPr>
        <a:xfrm>
          <a:off x="7970520" y="731520"/>
          <a:ext cx="2445807" cy="1440633"/>
        </a:xfrm>
        <a:prstGeom prst="rect">
          <a:avLst/>
        </a:prstGeom>
        <a:solidFill>
          <a:srgbClr val="FFE699"/>
        </a:solidFill>
        <a:ln w="3175" cmpd="sng">
          <a:solidFill>
            <a:schemeClr val="bg1">
              <a:lumMod val="75000"/>
            </a:schemeClr>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lIns="36000" tIns="72000" rIns="36000" bIns="72000" rtlCol="0" anchor="ctr">
          <a:spAutoFit/>
        </a:bodyPr>
        <a:lstStyle/>
        <a:p>
          <a:pPr marL="0" indent="0" algn="l">
            <a:lnSpc>
              <a:spcPts val="1100"/>
            </a:lnSpc>
            <a:spcAft>
              <a:spcPts val="1200"/>
            </a:spcAft>
            <a:buFont typeface="Arial" panose="020B0604020202020204" pitchFamily="34" charset="0"/>
            <a:buNone/>
          </a:pPr>
          <a:r>
            <a:rPr lang="en-US" sz="1000" b="1" i="1" baseline="0">
              <a:solidFill>
                <a:schemeClr val="tx1">
                  <a:lumMod val="85000"/>
                  <a:lumOff val="15000"/>
                </a:schemeClr>
              </a:solidFill>
            </a:rPr>
            <a:t>HOW TO USE THIS TEMPLATE</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First write the </a:t>
          </a:r>
          <a:r>
            <a:rPr lang="en-US" sz="1000" b="1" i="1" baseline="0">
              <a:solidFill>
                <a:schemeClr val="tx1">
                  <a:lumMod val="85000"/>
                  <a:lumOff val="15000"/>
                </a:schemeClr>
              </a:solidFill>
            </a:rPr>
            <a:t>date of the review.</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You can rate each field by </a:t>
          </a:r>
          <a:r>
            <a:rPr lang="en-US" sz="1000" b="1" i="1" baseline="0">
              <a:solidFill>
                <a:schemeClr val="tx1">
                  <a:lumMod val="85000"/>
                  <a:lumOff val="15000"/>
                </a:schemeClr>
              </a:solidFill>
            </a:rPr>
            <a:t>inserting an "X", </a:t>
          </a:r>
          <a:r>
            <a:rPr lang="en-US" sz="1000" b="0" i="1" baseline="0">
              <a:solidFill>
                <a:schemeClr val="tx1">
                  <a:lumMod val="85000"/>
                  <a:lumOff val="15000"/>
                </a:schemeClr>
              </a:solidFill>
            </a:rPr>
            <a:t>which is the only accepted symbol.</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Next you can </a:t>
          </a:r>
          <a:r>
            <a:rPr lang="en-US" sz="1000" b="1" i="1" baseline="0">
              <a:solidFill>
                <a:schemeClr val="tx1">
                  <a:lumMod val="85000"/>
                  <a:lumOff val="15000"/>
                </a:schemeClr>
              </a:solidFill>
            </a:rPr>
            <a:t>insert comments </a:t>
          </a:r>
          <a:r>
            <a:rPr lang="en-US" sz="1000" b="0" i="1" baseline="0">
              <a:solidFill>
                <a:schemeClr val="tx1">
                  <a:lumMod val="85000"/>
                  <a:lumOff val="15000"/>
                </a:schemeClr>
              </a:solidFill>
            </a:rPr>
            <a:t>of both reviewer and employee. You can then print this form for signatures.</a:t>
          </a:r>
        </a:p>
      </xdr:txBody>
    </xdr:sp>
    <xdr:clientData fPrintsWithSheet="0"/>
  </xdr:oneCellAnchor>
  <xdr:twoCellAnchor editAs="oneCell">
    <xdr:from>
      <xdr:col>7</xdr:col>
      <xdr:colOff>170497</xdr:colOff>
      <xdr:row>6</xdr:row>
      <xdr:rowOff>95250</xdr:rowOff>
    </xdr:from>
    <xdr:to>
      <xdr:col>7</xdr:col>
      <xdr:colOff>1124497</xdr:colOff>
      <xdr:row>8</xdr:row>
      <xdr:rowOff>142650</xdr:rowOff>
    </xdr:to>
    <xdr:grpSp>
      <xdr:nvGrpSpPr>
        <xdr:cNvPr id="18" name="backtomenu">
          <a:hlinkClick xmlns:r="http://schemas.openxmlformats.org/officeDocument/2006/relationships" r:id="rId4" tooltip="Go to"/>
          <a:extLst>
            <a:ext uri="{FF2B5EF4-FFF2-40B4-BE49-F238E27FC236}">
              <a16:creationId xmlns:a16="http://schemas.microsoft.com/office/drawing/2014/main" xmlns="" id="{A25F683F-7C31-47FA-85C7-60FA9129D7DC}"/>
            </a:ext>
          </a:extLst>
        </xdr:cNvPr>
        <xdr:cNvGrpSpPr/>
      </xdr:nvGrpSpPr>
      <xdr:grpSpPr>
        <a:xfrm>
          <a:off x="6456997" y="1085850"/>
          <a:ext cx="954000" cy="428400"/>
          <a:chOff x="7332133" y="217525"/>
          <a:chExt cx="1131771" cy="451203"/>
        </a:xfrm>
      </xdr:grpSpPr>
      <xdr:sp macro="" textlink="">
        <xdr:nvSpPr>
          <xdr:cNvPr id="19" name="Rounded Rectangle 2">
            <a:hlinkClick xmlns:r="http://schemas.openxmlformats.org/officeDocument/2006/relationships" r:id="rId4" tooltip="Go to"/>
            <a:extLst>
              <a:ext uri="{FF2B5EF4-FFF2-40B4-BE49-F238E27FC236}">
                <a16:creationId xmlns:a16="http://schemas.microsoft.com/office/drawing/2014/main" xmlns="" id="{EEAF60F8-2834-4B02-8FD8-6D25147F1137}"/>
              </a:ext>
            </a:extLst>
          </xdr:cNvPr>
          <xdr:cNvSpPr/>
        </xdr:nvSpPr>
        <xdr:spPr>
          <a:xfrm>
            <a:off x="7332133" y="222010"/>
            <a:ext cx="1116756" cy="446718"/>
          </a:xfrm>
          <a:prstGeom prst="roundRect">
            <a:avLst/>
          </a:prstGeom>
          <a:solidFill>
            <a:schemeClr val="bg1">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tr-TR" sz="1100"/>
          </a:p>
        </xdr:txBody>
      </xdr:sp>
      <xdr:pic>
        <xdr:nvPicPr>
          <xdr:cNvPr id="20" name="Picture 19" descr="http://swiss-delicious.com/images/1024/icons/back.png">
            <a:hlinkClick xmlns:r="http://schemas.openxmlformats.org/officeDocument/2006/relationships" r:id="rId4" tooltip="Go to"/>
            <a:extLst>
              <a:ext uri="{FF2B5EF4-FFF2-40B4-BE49-F238E27FC236}">
                <a16:creationId xmlns:a16="http://schemas.microsoft.com/office/drawing/2014/main" xmlns="" id="{99C87A02-80BA-4DDC-9B61-E3BFC1181C33}"/>
              </a:ext>
            </a:extLst>
          </xdr:cNvPr>
          <xdr:cNvPicPr>
            <a:picLocks noChangeAspect="1" noChangeArrowheads="1"/>
          </xdr:cNvPicPr>
        </xdr:nvPicPr>
        <xdr:blipFill rotWithShape="1">
          <a:blip xmlns:r="http://schemas.openxmlformats.org/officeDocument/2006/relationships" r:embed="rId5" cstate="print">
            <a:duotone>
              <a:prstClr val="black"/>
              <a:schemeClr val="tx2">
                <a:tint val="45000"/>
                <a:satMod val="400000"/>
              </a:schemeClr>
            </a:duotone>
            <a:extLst>
              <a:ext uri="{28A0092B-C50C-407E-A947-70E740481C1C}">
                <a14:useLocalDpi xmlns:a14="http://schemas.microsoft.com/office/drawing/2010/main" val="0"/>
              </a:ext>
            </a:extLst>
          </a:blip>
          <a:srcRect l="20289" t="21508" r="18116" b="22717"/>
          <a:stretch/>
        </xdr:blipFill>
        <xdr:spPr bwMode="auto">
          <a:xfrm>
            <a:off x="7388041" y="217525"/>
            <a:ext cx="496172" cy="4461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1" name="TextBox 20">
            <a:hlinkClick xmlns:r="http://schemas.openxmlformats.org/officeDocument/2006/relationships" r:id="rId4" tooltip="Go to"/>
            <a:extLst>
              <a:ext uri="{FF2B5EF4-FFF2-40B4-BE49-F238E27FC236}">
                <a16:creationId xmlns:a16="http://schemas.microsoft.com/office/drawing/2014/main" xmlns="" id="{2ADFADDD-E02D-4115-A6F2-D34D5AA667D2}"/>
              </a:ext>
            </a:extLst>
          </xdr:cNvPr>
          <xdr:cNvSpPr txBox="1"/>
        </xdr:nvSpPr>
        <xdr:spPr>
          <a:xfrm>
            <a:off x="7792377" y="269775"/>
            <a:ext cx="671527" cy="340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spAutoFit/>
          </a:bodyPr>
          <a:lstStyle/>
          <a:p>
            <a:pPr algn="ctr"/>
            <a:r>
              <a:rPr lang="tr-TR" sz="800" b="1" i="1"/>
              <a:t>Back</a:t>
            </a:r>
            <a:r>
              <a:rPr lang="tr-TR" sz="800" b="1" i="1" baseline="0"/>
              <a:t> to </a:t>
            </a:r>
          </a:p>
          <a:p>
            <a:pPr algn="ctr"/>
            <a:r>
              <a:rPr lang="tr-TR" sz="800" b="1" i="1" baseline="0"/>
              <a:t>Menu</a:t>
            </a:r>
            <a:endParaRPr lang="tr-TR" sz="800" b="1" i="1"/>
          </a:p>
        </xdr:txBody>
      </xdr:sp>
    </xdr:grpSp>
    <xdr:clientData fPrintsWithSheet="0"/>
  </xdr:twoCellAnchor>
  <xdr:twoCellAnchor editAs="oneCell">
    <xdr:from>
      <xdr:col>7</xdr:col>
      <xdr:colOff>170497</xdr:colOff>
      <xdr:row>9</xdr:row>
      <xdr:rowOff>49530</xdr:rowOff>
    </xdr:from>
    <xdr:to>
      <xdr:col>7</xdr:col>
      <xdr:colOff>1124497</xdr:colOff>
      <xdr:row>11</xdr:row>
      <xdr:rowOff>96930</xdr:rowOff>
    </xdr:to>
    <xdr:grpSp>
      <xdr:nvGrpSpPr>
        <xdr:cNvPr id="22" name="backtomenu">
          <a:hlinkClick xmlns:r="http://schemas.openxmlformats.org/officeDocument/2006/relationships" r:id="rId6" tooltip="Go to"/>
          <a:extLst>
            <a:ext uri="{FF2B5EF4-FFF2-40B4-BE49-F238E27FC236}">
              <a16:creationId xmlns:a16="http://schemas.microsoft.com/office/drawing/2014/main" xmlns="" id="{FB85F755-D3D7-4A3E-878A-13CF20E8ACC9}"/>
            </a:ext>
          </a:extLst>
        </xdr:cNvPr>
        <xdr:cNvGrpSpPr/>
      </xdr:nvGrpSpPr>
      <xdr:grpSpPr>
        <a:xfrm>
          <a:off x="6456997" y="1611630"/>
          <a:ext cx="954000" cy="428400"/>
          <a:chOff x="7332133" y="217525"/>
          <a:chExt cx="1131771" cy="451203"/>
        </a:xfrm>
      </xdr:grpSpPr>
      <xdr:sp macro="" textlink="">
        <xdr:nvSpPr>
          <xdr:cNvPr id="23" name="Rounded Rectangle 2">
            <a:hlinkClick xmlns:r="http://schemas.openxmlformats.org/officeDocument/2006/relationships" r:id="rId6" tooltip="Go to"/>
            <a:extLst>
              <a:ext uri="{FF2B5EF4-FFF2-40B4-BE49-F238E27FC236}">
                <a16:creationId xmlns:a16="http://schemas.microsoft.com/office/drawing/2014/main" xmlns="" id="{60637C40-AC5C-461B-844B-9609B77272A1}"/>
              </a:ext>
            </a:extLst>
          </xdr:cNvPr>
          <xdr:cNvSpPr/>
        </xdr:nvSpPr>
        <xdr:spPr>
          <a:xfrm>
            <a:off x="7332133" y="222010"/>
            <a:ext cx="1116756" cy="446718"/>
          </a:xfrm>
          <a:prstGeom prst="roundRect">
            <a:avLst/>
          </a:prstGeom>
          <a:solidFill>
            <a:schemeClr val="bg1">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tr-TR" sz="1100"/>
          </a:p>
        </xdr:txBody>
      </xdr:sp>
      <xdr:pic>
        <xdr:nvPicPr>
          <xdr:cNvPr id="24" name="Picture 23" descr="http://swiss-delicious.com/images/1024/icons/back.png">
            <a:hlinkClick xmlns:r="http://schemas.openxmlformats.org/officeDocument/2006/relationships" r:id="rId6" tooltip="Go to"/>
            <a:extLst>
              <a:ext uri="{FF2B5EF4-FFF2-40B4-BE49-F238E27FC236}">
                <a16:creationId xmlns:a16="http://schemas.microsoft.com/office/drawing/2014/main" xmlns="" id="{1332C511-656B-4DB5-BF65-76FBD4F59C03}"/>
              </a:ext>
            </a:extLst>
          </xdr:cNvPr>
          <xdr:cNvPicPr>
            <a:picLocks noChangeAspect="1" noChangeArrowheads="1"/>
          </xdr:cNvPicPr>
        </xdr:nvPicPr>
        <xdr:blipFill rotWithShape="1">
          <a:blip xmlns:r="http://schemas.openxmlformats.org/officeDocument/2006/relationships" r:embed="rId5" cstate="print">
            <a:duotone>
              <a:prstClr val="black"/>
              <a:schemeClr val="tx2">
                <a:tint val="45000"/>
                <a:satMod val="400000"/>
              </a:schemeClr>
            </a:duotone>
            <a:extLst>
              <a:ext uri="{28A0092B-C50C-407E-A947-70E740481C1C}">
                <a14:useLocalDpi xmlns:a14="http://schemas.microsoft.com/office/drawing/2010/main" val="0"/>
              </a:ext>
            </a:extLst>
          </a:blip>
          <a:srcRect l="20289" t="21508" r="18116" b="22717"/>
          <a:stretch/>
        </xdr:blipFill>
        <xdr:spPr bwMode="auto">
          <a:xfrm>
            <a:off x="7388041" y="217525"/>
            <a:ext cx="496172" cy="4461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5" name="TextBox 24">
            <a:hlinkClick xmlns:r="http://schemas.openxmlformats.org/officeDocument/2006/relationships" r:id="rId6" tooltip="Go to"/>
            <a:extLst>
              <a:ext uri="{FF2B5EF4-FFF2-40B4-BE49-F238E27FC236}">
                <a16:creationId xmlns:a16="http://schemas.microsoft.com/office/drawing/2014/main" xmlns="" id="{1D9837CF-821B-4820-990D-25766D4E3053}"/>
              </a:ext>
            </a:extLst>
          </xdr:cNvPr>
          <xdr:cNvSpPr txBox="1"/>
        </xdr:nvSpPr>
        <xdr:spPr>
          <a:xfrm>
            <a:off x="7792377" y="269775"/>
            <a:ext cx="671527" cy="340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spAutoFit/>
          </a:bodyPr>
          <a:lstStyle/>
          <a:p>
            <a:pPr algn="ctr"/>
            <a:r>
              <a:rPr lang="tr-TR" sz="800" b="1" i="1"/>
              <a:t>Back</a:t>
            </a:r>
            <a:r>
              <a:rPr lang="tr-TR" sz="800" b="1" i="1" baseline="0"/>
              <a:t> to </a:t>
            </a:r>
          </a:p>
          <a:p>
            <a:pPr algn="ctr"/>
            <a:r>
              <a:rPr lang="tr-TR" sz="800" b="1" i="1" baseline="0"/>
              <a:t>Database</a:t>
            </a:r>
            <a:endParaRPr lang="tr-TR" sz="800" b="1" i="1"/>
          </a:p>
        </xdr:txBody>
      </xdr:sp>
    </xdr:grpSp>
    <xdr:clientData fPrintsWithSheet="0"/>
  </xdr:twoCellAnchor>
  <xdr:twoCellAnchor editAs="oneCell">
    <xdr:from>
      <xdr:col>5</xdr:col>
      <xdr:colOff>171450</xdr:colOff>
      <xdr:row>1</xdr:row>
      <xdr:rowOff>114300</xdr:rowOff>
    </xdr:from>
    <xdr:to>
      <xdr:col>6</xdr:col>
      <xdr:colOff>928490</xdr:colOff>
      <xdr:row>2</xdr:row>
      <xdr:rowOff>247650</xdr:rowOff>
    </xdr:to>
    <xdr:grpSp>
      <xdr:nvGrpSpPr>
        <xdr:cNvPr id="26" name="buybutton">
          <a:hlinkClick xmlns:r="http://schemas.openxmlformats.org/officeDocument/2006/relationships" r:id="rId7" tooltip="Get Modifiable Version"/>
          <a:extLst>
            <a:ext uri="{FF2B5EF4-FFF2-40B4-BE49-F238E27FC236}">
              <a16:creationId xmlns:a16="http://schemas.microsoft.com/office/drawing/2014/main" xmlns="" id="{7D04A20E-D601-46D4-85B3-C4EB9930A63A}"/>
            </a:ext>
          </a:extLst>
        </xdr:cNvPr>
        <xdr:cNvGrpSpPr>
          <a:grpSpLocks/>
        </xdr:cNvGrpSpPr>
      </xdr:nvGrpSpPr>
      <xdr:grpSpPr>
        <a:xfrm>
          <a:off x="4076700" y="200025"/>
          <a:ext cx="1947665" cy="371475"/>
          <a:chOff x="4160526" y="356290"/>
          <a:chExt cx="2243424" cy="396001"/>
        </a:xfrm>
      </xdr:grpSpPr>
      <xdr:sp macro="" textlink="">
        <xdr:nvSpPr>
          <xdr:cNvPr id="27" name="Rectangle: Rounded Corners 26">
            <a:hlinkClick xmlns:r="http://schemas.openxmlformats.org/officeDocument/2006/relationships" r:id="rId8" tooltip="Get Modifiable Version"/>
            <a:extLst>
              <a:ext uri="{FF2B5EF4-FFF2-40B4-BE49-F238E27FC236}">
                <a16:creationId xmlns:a16="http://schemas.microsoft.com/office/drawing/2014/main" xmlns="" id="{7EF13471-109E-476E-A19D-F92EA26F6BC8}"/>
              </a:ext>
            </a:extLst>
          </xdr:cNvPr>
          <xdr:cNvSpPr/>
        </xdr:nvSpPr>
        <xdr:spPr>
          <a:xfrm>
            <a:off x="4160526" y="356290"/>
            <a:ext cx="2243424" cy="396001"/>
          </a:xfrm>
          <a:prstGeom prst="roundRect">
            <a:avLst/>
          </a:prstGeom>
          <a:solidFill>
            <a:srgbClr val="ED7D3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96000" tIns="0" rIns="36000" bIns="0" rtlCol="0" anchor="ctr">
            <a:noAutofit/>
          </a:bodyPr>
          <a:lstStyle/>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GET MODIFIABLE VERSION</a:t>
            </a:r>
          </a:p>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WITH PASSWORD</a:t>
            </a:r>
          </a:p>
        </xdr:txBody>
      </xdr:sp>
      <xdr:pic>
        <xdr:nvPicPr>
          <xdr:cNvPr id="28" name="Picture 27">
            <a:hlinkClick xmlns:r="http://schemas.openxmlformats.org/officeDocument/2006/relationships" r:id="rId7" tooltip="Get Modifiable Version"/>
            <a:extLst>
              <a:ext uri="{FF2B5EF4-FFF2-40B4-BE49-F238E27FC236}">
                <a16:creationId xmlns:a16="http://schemas.microsoft.com/office/drawing/2014/main" xmlns="" id="{8955D0E0-8886-466F-81E6-307727D0238D}"/>
              </a:ext>
            </a:extLst>
          </xdr:cNvPr>
          <xdr:cNvPicPr>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4294080" y="391160"/>
            <a:ext cx="315147" cy="291664"/>
          </a:xfrm>
          <a:prstGeom prst="rect">
            <a:avLst/>
          </a:prstGeom>
          <a:effectLst>
            <a:outerShdw blurRad="12700" dist="25400" dir="8100000" algn="tr" rotWithShape="0">
              <a:prstClr val="black">
                <a:alpha val="40000"/>
              </a:prstClr>
            </a:outerShdw>
          </a:effectLst>
        </xdr:spPr>
      </xdr:pic>
    </xdr:grpSp>
    <xdr:clientData fPrintsWithSheet="0"/>
  </xdr:twoCellAnchor>
  <xdr:oneCellAnchor>
    <xdr:from>
      <xdr:col>5</xdr:col>
      <xdr:colOff>0</xdr:colOff>
      <xdr:row>53</xdr:row>
      <xdr:rowOff>38100</xdr:rowOff>
    </xdr:from>
    <xdr:ext cx="3302883" cy="208578"/>
    <xdr:sp macro="" textlink="">
      <xdr:nvSpPr>
        <xdr:cNvPr id="30" name="Rectangle 29">
          <a:hlinkClick xmlns:r="http://schemas.openxmlformats.org/officeDocument/2006/relationships" r:id="rId8" tooltip="Someka Excel Solutions"/>
          <a:extLst>
            <a:ext uri="{FF2B5EF4-FFF2-40B4-BE49-F238E27FC236}">
              <a16:creationId xmlns:a16="http://schemas.microsoft.com/office/drawing/2014/main" xmlns="" id="{4638BDBD-893A-46E2-B4E4-333A42F600A3}"/>
            </a:ext>
          </a:extLst>
        </xdr:cNvPr>
        <xdr:cNvSpPr/>
      </xdr:nvSpPr>
      <xdr:spPr>
        <a:xfrm>
          <a:off x="3905250" y="9934575"/>
          <a:ext cx="3302883" cy="208578"/>
        </a:xfrm>
        <a:prstGeom prst="rect">
          <a:avLst/>
        </a:prstGeom>
        <a:noFill/>
        <a:ln w="12700" cap="flat" cmpd="sng" algn="ctr">
          <a:noFill/>
          <a:prstDash val="solid"/>
          <a:miter lim="800000"/>
        </a:ln>
        <a:effectLst/>
      </xdr:spPr>
      <xdr:txBody>
        <a:bodyPr vertOverflow="clip" horzOverflow="clip" wrap="none" lIns="36000" tIns="18000" rIns="36000" bIns="18000"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sysClr val="window" lastClr="FFFFFF">
                  <a:lumMod val="95000"/>
                </a:sysClr>
              </a:solidFill>
              <a:effectLst/>
              <a:uLnTx/>
              <a:uFillTx/>
              <a:latin typeface="Calibri" panose="020F0502020204030204"/>
            </a:rPr>
            <a:t>Prepared by: Drs. Agustinus Agus Purwanto, SE MM CHA</a:t>
          </a:r>
          <a:endParaRPr kumimoji="0" lang="tr-TR" sz="1100" b="0" i="1" u="none" strike="noStrike" kern="0" cap="none" spc="0" normalizeH="0" baseline="0" noProof="0">
            <a:ln>
              <a:noFill/>
            </a:ln>
            <a:solidFill>
              <a:sysClr val="window" lastClr="FFFFFF">
                <a:lumMod val="95000"/>
              </a:sysClr>
            </a:solidFill>
            <a:effectLst/>
            <a:uLnTx/>
            <a:uFillTx/>
            <a:latin typeface="Calibri" panose="020F0502020204030204"/>
          </a:endParaRPr>
        </a:p>
      </xdr:txBody>
    </xdr:sp>
    <xdr:clientData/>
  </xdr:oneCellAnchor>
</xdr:wsDr>
</file>

<file path=xl/drawings/drawing6.xml><?xml version="1.0" encoding="utf-8"?>
<xdr:wsDr xmlns:xdr="http://schemas.openxmlformats.org/drawingml/2006/spreadsheetDrawing" xmlns:a="http://schemas.openxmlformats.org/drawingml/2006/main">
  <xdr:twoCellAnchor editAs="absolute">
    <xdr:from>
      <xdr:col>1</xdr:col>
      <xdr:colOff>22860</xdr:colOff>
      <xdr:row>1</xdr:row>
      <xdr:rowOff>22860</xdr:rowOff>
    </xdr:from>
    <xdr:to>
      <xdr:col>2</xdr:col>
      <xdr:colOff>419100</xdr:colOff>
      <xdr:row>2</xdr:row>
      <xdr:rowOff>251460</xdr:rowOff>
    </xdr:to>
    <xdr:pic>
      <xdr:nvPicPr>
        <xdr:cNvPr id="2" name="Picture 1">
          <a:extLst>
            <a:ext uri="{FF2B5EF4-FFF2-40B4-BE49-F238E27FC236}">
              <a16:creationId xmlns:a16="http://schemas.microsoft.com/office/drawing/2014/main" xmlns="" id="{498ACAF6-7EC2-45A0-A75B-5F100C30CB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4320" y="114300"/>
          <a:ext cx="487680" cy="472440"/>
        </a:xfrm>
        <a:prstGeom prst="rect">
          <a:avLst/>
        </a:prstGeom>
      </xdr:spPr>
    </xdr:pic>
    <xdr:clientData/>
  </xdr:twoCellAnchor>
  <xdr:twoCellAnchor editAs="oneCell">
    <xdr:from>
      <xdr:col>2</xdr:col>
      <xdr:colOff>487680</xdr:colOff>
      <xdr:row>5</xdr:row>
      <xdr:rowOff>65112</xdr:rowOff>
    </xdr:from>
    <xdr:to>
      <xdr:col>3</xdr:col>
      <xdr:colOff>678180</xdr:colOff>
      <xdr:row>12</xdr:row>
      <xdr:rowOff>112737</xdr:rowOff>
    </xdr:to>
    <xdr:pic>
      <xdr:nvPicPr>
        <xdr:cNvPr id="13" name="Picture 12">
          <a:extLst>
            <a:ext uri="{FF2B5EF4-FFF2-40B4-BE49-F238E27FC236}">
              <a16:creationId xmlns:a16="http://schemas.microsoft.com/office/drawing/2014/main" xmlns="" id="{CFD4A76C-639B-4A71-82F5-DED787A02CF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21055" y="865212"/>
          <a:ext cx="1381125" cy="1381125"/>
        </a:xfrm>
        <a:prstGeom prst="rect">
          <a:avLst/>
        </a:prstGeom>
        <a:ln w="6350" cap="sq">
          <a:solidFill>
            <a:srgbClr val="000000"/>
          </a:solidFill>
          <a:prstDash val="solid"/>
          <a:miter lim="800000"/>
        </a:ln>
        <a:effectLst>
          <a:outerShdw blurRad="50800" dist="38100" dir="2700000" algn="tl" rotWithShape="0">
            <a:srgbClr val="000000">
              <a:alpha val="43000"/>
            </a:srgbClr>
          </a:outerShdw>
        </a:effectLst>
      </xdr:spPr>
    </xdr:pic>
    <xdr:clientData fLocksWithSheet="0"/>
  </xdr:twoCellAnchor>
  <xdr:oneCellAnchor>
    <xdr:from>
      <xdr:col>1</xdr:col>
      <xdr:colOff>38100</xdr:colOff>
      <xdr:row>53</xdr:row>
      <xdr:rowOff>38100</xdr:rowOff>
    </xdr:from>
    <xdr:ext cx="791490" cy="200756"/>
    <xdr:sp macro="" textlink="">
      <xdr:nvSpPr>
        <xdr:cNvPr id="14" name="Rectangle 13">
          <a:hlinkClick xmlns:r="http://schemas.openxmlformats.org/officeDocument/2006/relationships" r:id="rId3" tooltip="Terms of Use"/>
          <a:extLst>
            <a:ext uri="{FF2B5EF4-FFF2-40B4-BE49-F238E27FC236}">
              <a16:creationId xmlns:a16="http://schemas.microsoft.com/office/drawing/2014/main" xmlns="" id="{C5E1DEAA-EFA9-4452-A0EE-6BADE70AF74B}"/>
            </a:ext>
          </a:extLst>
        </xdr:cNvPr>
        <xdr:cNvSpPr/>
      </xdr:nvSpPr>
      <xdr:spPr>
        <a:xfrm>
          <a:off x="289560" y="9639300"/>
          <a:ext cx="791490" cy="2007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18000" rIns="36000" bIns="18000" rtlCol="0" anchor="t">
          <a:spAutoFit/>
        </a:bodyPr>
        <a:lstStyle/>
        <a:p>
          <a:pPr algn="l"/>
          <a:r>
            <a:rPr lang="tr-TR" sz="1050" i="1" u="sng">
              <a:solidFill>
                <a:schemeClr val="bg1">
                  <a:lumMod val="95000"/>
                </a:schemeClr>
              </a:solidFill>
            </a:rPr>
            <a:t>Terms</a:t>
          </a:r>
          <a:r>
            <a:rPr lang="tr-TR" sz="1050" u="sng">
              <a:solidFill>
                <a:schemeClr val="bg1">
                  <a:lumMod val="95000"/>
                </a:schemeClr>
              </a:solidFill>
            </a:rPr>
            <a:t> of </a:t>
          </a:r>
          <a:r>
            <a:rPr lang="tr-TR" sz="1050" i="1" u="sng">
              <a:solidFill>
                <a:schemeClr val="bg1">
                  <a:lumMod val="95000"/>
                </a:schemeClr>
              </a:solidFill>
            </a:rPr>
            <a:t>Use</a:t>
          </a:r>
        </a:p>
      </xdr:txBody>
    </xdr:sp>
    <xdr:clientData fPrintsWithSheet="0"/>
  </xdr:oneCellAnchor>
  <xdr:oneCellAnchor>
    <xdr:from>
      <xdr:col>9</xdr:col>
      <xdr:colOff>152400</xdr:colOff>
      <xdr:row>4</xdr:row>
      <xdr:rowOff>0</xdr:rowOff>
    </xdr:from>
    <xdr:ext cx="2445807" cy="1440633"/>
    <xdr:sp macro="" textlink="">
      <xdr:nvSpPr>
        <xdr:cNvPr id="16" name="TextBox 15">
          <a:extLst>
            <a:ext uri="{FF2B5EF4-FFF2-40B4-BE49-F238E27FC236}">
              <a16:creationId xmlns:a16="http://schemas.microsoft.com/office/drawing/2014/main" xmlns="" id="{50E35BC4-F6C4-43F9-8471-E1F877EF4A2E}"/>
            </a:ext>
          </a:extLst>
        </xdr:cNvPr>
        <xdr:cNvSpPr txBox="1"/>
      </xdr:nvSpPr>
      <xdr:spPr>
        <a:xfrm>
          <a:off x="7947660" y="731520"/>
          <a:ext cx="2445807" cy="1440633"/>
        </a:xfrm>
        <a:prstGeom prst="rect">
          <a:avLst/>
        </a:prstGeom>
        <a:solidFill>
          <a:srgbClr val="FFE699"/>
        </a:solidFill>
        <a:ln w="3175" cmpd="sng">
          <a:solidFill>
            <a:schemeClr val="bg1">
              <a:lumMod val="75000"/>
            </a:schemeClr>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lIns="36000" tIns="72000" rIns="36000" bIns="72000" rtlCol="0" anchor="ctr">
          <a:spAutoFit/>
        </a:bodyPr>
        <a:lstStyle/>
        <a:p>
          <a:pPr marL="0" indent="0" algn="l">
            <a:lnSpc>
              <a:spcPts val="1100"/>
            </a:lnSpc>
            <a:spcAft>
              <a:spcPts val="1200"/>
            </a:spcAft>
            <a:buFont typeface="Arial" panose="020B0604020202020204" pitchFamily="34" charset="0"/>
            <a:buNone/>
          </a:pPr>
          <a:r>
            <a:rPr lang="en-US" sz="1000" b="1" i="1" baseline="0">
              <a:solidFill>
                <a:schemeClr val="tx1">
                  <a:lumMod val="85000"/>
                  <a:lumOff val="15000"/>
                </a:schemeClr>
              </a:solidFill>
            </a:rPr>
            <a:t>HOW TO USE THIS TEMPLATE</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First write the </a:t>
          </a:r>
          <a:r>
            <a:rPr lang="en-US" sz="1000" b="1" i="1" baseline="0">
              <a:solidFill>
                <a:schemeClr val="tx1">
                  <a:lumMod val="85000"/>
                  <a:lumOff val="15000"/>
                </a:schemeClr>
              </a:solidFill>
            </a:rPr>
            <a:t>date of the review.</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You can rate each field by </a:t>
          </a:r>
          <a:r>
            <a:rPr lang="en-US" sz="1000" b="1" i="1" baseline="0">
              <a:solidFill>
                <a:schemeClr val="tx1">
                  <a:lumMod val="85000"/>
                  <a:lumOff val="15000"/>
                </a:schemeClr>
              </a:solidFill>
            </a:rPr>
            <a:t>inserting an "X", </a:t>
          </a:r>
          <a:r>
            <a:rPr lang="en-US" sz="1000" b="0" i="1" baseline="0">
              <a:solidFill>
                <a:schemeClr val="tx1">
                  <a:lumMod val="85000"/>
                  <a:lumOff val="15000"/>
                </a:schemeClr>
              </a:solidFill>
            </a:rPr>
            <a:t>which is the only accepted symbol.</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Next you can </a:t>
          </a:r>
          <a:r>
            <a:rPr lang="en-US" sz="1000" b="1" i="1" baseline="0">
              <a:solidFill>
                <a:schemeClr val="tx1">
                  <a:lumMod val="85000"/>
                  <a:lumOff val="15000"/>
                </a:schemeClr>
              </a:solidFill>
            </a:rPr>
            <a:t>insert comments </a:t>
          </a:r>
          <a:r>
            <a:rPr lang="en-US" sz="1000" b="0" i="1" baseline="0">
              <a:solidFill>
                <a:schemeClr val="tx1">
                  <a:lumMod val="85000"/>
                  <a:lumOff val="15000"/>
                </a:schemeClr>
              </a:solidFill>
            </a:rPr>
            <a:t>of both reviewer and employee. You can then print this form for signatures.</a:t>
          </a:r>
        </a:p>
      </xdr:txBody>
    </xdr:sp>
    <xdr:clientData fPrintsWithSheet="0"/>
  </xdr:oneCellAnchor>
  <xdr:twoCellAnchor editAs="oneCell">
    <xdr:from>
      <xdr:col>7</xdr:col>
      <xdr:colOff>170497</xdr:colOff>
      <xdr:row>6</xdr:row>
      <xdr:rowOff>95250</xdr:rowOff>
    </xdr:from>
    <xdr:to>
      <xdr:col>7</xdr:col>
      <xdr:colOff>1124497</xdr:colOff>
      <xdr:row>8</xdr:row>
      <xdr:rowOff>142650</xdr:rowOff>
    </xdr:to>
    <xdr:grpSp>
      <xdr:nvGrpSpPr>
        <xdr:cNvPr id="18" name="backtomenu">
          <a:hlinkClick xmlns:r="http://schemas.openxmlformats.org/officeDocument/2006/relationships" r:id="rId4" tooltip="Go to"/>
          <a:extLst>
            <a:ext uri="{FF2B5EF4-FFF2-40B4-BE49-F238E27FC236}">
              <a16:creationId xmlns:a16="http://schemas.microsoft.com/office/drawing/2014/main" xmlns="" id="{4A766A2B-DA81-4E1F-8707-F72676028A33}"/>
            </a:ext>
          </a:extLst>
        </xdr:cNvPr>
        <xdr:cNvGrpSpPr/>
      </xdr:nvGrpSpPr>
      <xdr:grpSpPr>
        <a:xfrm>
          <a:off x="6456997" y="1085850"/>
          <a:ext cx="954000" cy="428400"/>
          <a:chOff x="7332133" y="217525"/>
          <a:chExt cx="1131771" cy="451203"/>
        </a:xfrm>
      </xdr:grpSpPr>
      <xdr:sp macro="" textlink="">
        <xdr:nvSpPr>
          <xdr:cNvPr id="19" name="Rounded Rectangle 2">
            <a:hlinkClick xmlns:r="http://schemas.openxmlformats.org/officeDocument/2006/relationships" r:id="rId4" tooltip="Go to"/>
            <a:extLst>
              <a:ext uri="{FF2B5EF4-FFF2-40B4-BE49-F238E27FC236}">
                <a16:creationId xmlns:a16="http://schemas.microsoft.com/office/drawing/2014/main" xmlns="" id="{6F476D31-B7F9-4282-8359-459AD45A2978}"/>
              </a:ext>
            </a:extLst>
          </xdr:cNvPr>
          <xdr:cNvSpPr/>
        </xdr:nvSpPr>
        <xdr:spPr>
          <a:xfrm>
            <a:off x="7332133" y="222010"/>
            <a:ext cx="1116756" cy="446718"/>
          </a:xfrm>
          <a:prstGeom prst="roundRect">
            <a:avLst/>
          </a:prstGeom>
          <a:solidFill>
            <a:schemeClr val="bg1">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tr-TR" sz="1100"/>
          </a:p>
        </xdr:txBody>
      </xdr:sp>
      <xdr:pic>
        <xdr:nvPicPr>
          <xdr:cNvPr id="20" name="Picture 19" descr="http://swiss-delicious.com/images/1024/icons/back.png">
            <a:hlinkClick xmlns:r="http://schemas.openxmlformats.org/officeDocument/2006/relationships" r:id="rId4" tooltip="Go to"/>
            <a:extLst>
              <a:ext uri="{FF2B5EF4-FFF2-40B4-BE49-F238E27FC236}">
                <a16:creationId xmlns:a16="http://schemas.microsoft.com/office/drawing/2014/main" xmlns="" id="{75FC4BC8-60B4-4429-935C-7E6352BB5054}"/>
              </a:ext>
            </a:extLst>
          </xdr:cNvPr>
          <xdr:cNvPicPr>
            <a:picLocks noChangeAspect="1" noChangeArrowheads="1"/>
          </xdr:cNvPicPr>
        </xdr:nvPicPr>
        <xdr:blipFill rotWithShape="1">
          <a:blip xmlns:r="http://schemas.openxmlformats.org/officeDocument/2006/relationships" r:embed="rId5" cstate="print">
            <a:duotone>
              <a:prstClr val="black"/>
              <a:schemeClr val="tx2">
                <a:tint val="45000"/>
                <a:satMod val="400000"/>
              </a:schemeClr>
            </a:duotone>
            <a:extLst>
              <a:ext uri="{28A0092B-C50C-407E-A947-70E740481C1C}">
                <a14:useLocalDpi xmlns:a14="http://schemas.microsoft.com/office/drawing/2010/main" val="0"/>
              </a:ext>
            </a:extLst>
          </a:blip>
          <a:srcRect l="20289" t="21508" r="18116" b="22717"/>
          <a:stretch/>
        </xdr:blipFill>
        <xdr:spPr bwMode="auto">
          <a:xfrm>
            <a:off x="7388041" y="217525"/>
            <a:ext cx="496172" cy="4461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1" name="TextBox 20">
            <a:hlinkClick xmlns:r="http://schemas.openxmlformats.org/officeDocument/2006/relationships" r:id="rId4" tooltip="Go to"/>
            <a:extLst>
              <a:ext uri="{FF2B5EF4-FFF2-40B4-BE49-F238E27FC236}">
                <a16:creationId xmlns:a16="http://schemas.microsoft.com/office/drawing/2014/main" xmlns="" id="{AB7B5E6A-D6C5-43CA-89D3-636BC505861C}"/>
              </a:ext>
            </a:extLst>
          </xdr:cNvPr>
          <xdr:cNvSpPr txBox="1"/>
        </xdr:nvSpPr>
        <xdr:spPr>
          <a:xfrm>
            <a:off x="7792377" y="269775"/>
            <a:ext cx="671527" cy="340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spAutoFit/>
          </a:bodyPr>
          <a:lstStyle/>
          <a:p>
            <a:pPr algn="ctr"/>
            <a:r>
              <a:rPr lang="tr-TR" sz="800" b="1" i="1"/>
              <a:t>Back</a:t>
            </a:r>
            <a:r>
              <a:rPr lang="tr-TR" sz="800" b="1" i="1" baseline="0"/>
              <a:t> to </a:t>
            </a:r>
          </a:p>
          <a:p>
            <a:pPr algn="ctr"/>
            <a:r>
              <a:rPr lang="tr-TR" sz="800" b="1" i="1" baseline="0"/>
              <a:t>Menu</a:t>
            </a:r>
            <a:endParaRPr lang="tr-TR" sz="800" b="1" i="1"/>
          </a:p>
        </xdr:txBody>
      </xdr:sp>
    </xdr:grpSp>
    <xdr:clientData fPrintsWithSheet="0"/>
  </xdr:twoCellAnchor>
  <xdr:twoCellAnchor editAs="oneCell">
    <xdr:from>
      <xdr:col>7</xdr:col>
      <xdr:colOff>170497</xdr:colOff>
      <xdr:row>9</xdr:row>
      <xdr:rowOff>49530</xdr:rowOff>
    </xdr:from>
    <xdr:to>
      <xdr:col>7</xdr:col>
      <xdr:colOff>1124497</xdr:colOff>
      <xdr:row>11</xdr:row>
      <xdr:rowOff>96930</xdr:rowOff>
    </xdr:to>
    <xdr:grpSp>
      <xdr:nvGrpSpPr>
        <xdr:cNvPr id="22" name="backtomenu">
          <a:hlinkClick xmlns:r="http://schemas.openxmlformats.org/officeDocument/2006/relationships" r:id="rId6" tooltip="Go to"/>
          <a:extLst>
            <a:ext uri="{FF2B5EF4-FFF2-40B4-BE49-F238E27FC236}">
              <a16:creationId xmlns:a16="http://schemas.microsoft.com/office/drawing/2014/main" xmlns="" id="{7F54F781-6D3A-4204-9252-E288B686FE4D}"/>
            </a:ext>
          </a:extLst>
        </xdr:cNvPr>
        <xdr:cNvGrpSpPr/>
      </xdr:nvGrpSpPr>
      <xdr:grpSpPr>
        <a:xfrm>
          <a:off x="6456997" y="1611630"/>
          <a:ext cx="954000" cy="428400"/>
          <a:chOff x="7332133" y="217525"/>
          <a:chExt cx="1131771" cy="451203"/>
        </a:xfrm>
      </xdr:grpSpPr>
      <xdr:sp macro="" textlink="">
        <xdr:nvSpPr>
          <xdr:cNvPr id="23" name="Rounded Rectangle 2">
            <a:hlinkClick xmlns:r="http://schemas.openxmlformats.org/officeDocument/2006/relationships" r:id="rId6" tooltip="Go to"/>
            <a:extLst>
              <a:ext uri="{FF2B5EF4-FFF2-40B4-BE49-F238E27FC236}">
                <a16:creationId xmlns:a16="http://schemas.microsoft.com/office/drawing/2014/main" xmlns="" id="{3D009AF5-4055-4758-B769-851FB1A9C8BE}"/>
              </a:ext>
            </a:extLst>
          </xdr:cNvPr>
          <xdr:cNvSpPr/>
        </xdr:nvSpPr>
        <xdr:spPr>
          <a:xfrm>
            <a:off x="7332133" y="222010"/>
            <a:ext cx="1116756" cy="446718"/>
          </a:xfrm>
          <a:prstGeom prst="roundRect">
            <a:avLst/>
          </a:prstGeom>
          <a:solidFill>
            <a:schemeClr val="bg1">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tr-TR" sz="1100"/>
          </a:p>
        </xdr:txBody>
      </xdr:sp>
      <xdr:pic>
        <xdr:nvPicPr>
          <xdr:cNvPr id="24" name="Picture 23" descr="http://swiss-delicious.com/images/1024/icons/back.png">
            <a:hlinkClick xmlns:r="http://schemas.openxmlformats.org/officeDocument/2006/relationships" r:id="rId6" tooltip="Go to"/>
            <a:extLst>
              <a:ext uri="{FF2B5EF4-FFF2-40B4-BE49-F238E27FC236}">
                <a16:creationId xmlns:a16="http://schemas.microsoft.com/office/drawing/2014/main" xmlns="" id="{A9D32498-D7B5-4F50-A4A2-5167F13818BC}"/>
              </a:ext>
            </a:extLst>
          </xdr:cNvPr>
          <xdr:cNvPicPr>
            <a:picLocks noChangeAspect="1" noChangeArrowheads="1"/>
          </xdr:cNvPicPr>
        </xdr:nvPicPr>
        <xdr:blipFill rotWithShape="1">
          <a:blip xmlns:r="http://schemas.openxmlformats.org/officeDocument/2006/relationships" r:embed="rId5" cstate="print">
            <a:duotone>
              <a:prstClr val="black"/>
              <a:schemeClr val="tx2">
                <a:tint val="45000"/>
                <a:satMod val="400000"/>
              </a:schemeClr>
            </a:duotone>
            <a:extLst>
              <a:ext uri="{28A0092B-C50C-407E-A947-70E740481C1C}">
                <a14:useLocalDpi xmlns:a14="http://schemas.microsoft.com/office/drawing/2010/main" val="0"/>
              </a:ext>
            </a:extLst>
          </a:blip>
          <a:srcRect l="20289" t="21508" r="18116" b="22717"/>
          <a:stretch/>
        </xdr:blipFill>
        <xdr:spPr bwMode="auto">
          <a:xfrm>
            <a:off x="7388041" y="217525"/>
            <a:ext cx="496172" cy="4461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5" name="TextBox 24">
            <a:hlinkClick xmlns:r="http://schemas.openxmlformats.org/officeDocument/2006/relationships" r:id="rId6" tooltip="Go to"/>
            <a:extLst>
              <a:ext uri="{FF2B5EF4-FFF2-40B4-BE49-F238E27FC236}">
                <a16:creationId xmlns:a16="http://schemas.microsoft.com/office/drawing/2014/main" xmlns="" id="{21B80D9C-E120-4FA1-8C10-E674532A4926}"/>
              </a:ext>
            </a:extLst>
          </xdr:cNvPr>
          <xdr:cNvSpPr txBox="1"/>
        </xdr:nvSpPr>
        <xdr:spPr>
          <a:xfrm>
            <a:off x="7792377" y="269775"/>
            <a:ext cx="671527" cy="340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spAutoFit/>
          </a:bodyPr>
          <a:lstStyle/>
          <a:p>
            <a:pPr algn="ctr"/>
            <a:r>
              <a:rPr lang="tr-TR" sz="800" b="1" i="1"/>
              <a:t>Back</a:t>
            </a:r>
            <a:r>
              <a:rPr lang="tr-TR" sz="800" b="1" i="1" baseline="0"/>
              <a:t> to </a:t>
            </a:r>
          </a:p>
          <a:p>
            <a:pPr algn="ctr"/>
            <a:r>
              <a:rPr lang="tr-TR" sz="800" b="1" i="1" baseline="0"/>
              <a:t>Database</a:t>
            </a:r>
            <a:endParaRPr lang="tr-TR" sz="800" b="1" i="1"/>
          </a:p>
        </xdr:txBody>
      </xdr:sp>
    </xdr:grpSp>
    <xdr:clientData fPrintsWithSheet="0"/>
  </xdr:twoCellAnchor>
  <xdr:twoCellAnchor editAs="oneCell">
    <xdr:from>
      <xdr:col>5</xdr:col>
      <xdr:colOff>171450</xdr:colOff>
      <xdr:row>1</xdr:row>
      <xdr:rowOff>114300</xdr:rowOff>
    </xdr:from>
    <xdr:to>
      <xdr:col>6</xdr:col>
      <xdr:colOff>928490</xdr:colOff>
      <xdr:row>2</xdr:row>
      <xdr:rowOff>247650</xdr:rowOff>
    </xdr:to>
    <xdr:grpSp>
      <xdr:nvGrpSpPr>
        <xdr:cNvPr id="26" name="buybutton">
          <a:hlinkClick xmlns:r="http://schemas.openxmlformats.org/officeDocument/2006/relationships" r:id="rId7" tooltip="Get Modifiable Version"/>
          <a:extLst>
            <a:ext uri="{FF2B5EF4-FFF2-40B4-BE49-F238E27FC236}">
              <a16:creationId xmlns:a16="http://schemas.microsoft.com/office/drawing/2014/main" xmlns="" id="{D2E6817D-1815-496B-BC1E-F5EBE7E838E3}"/>
            </a:ext>
          </a:extLst>
        </xdr:cNvPr>
        <xdr:cNvGrpSpPr>
          <a:grpSpLocks/>
        </xdr:cNvGrpSpPr>
      </xdr:nvGrpSpPr>
      <xdr:grpSpPr>
        <a:xfrm>
          <a:off x="4076700" y="200025"/>
          <a:ext cx="1947665" cy="371475"/>
          <a:chOff x="4160526" y="356290"/>
          <a:chExt cx="2243424" cy="396001"/>
        </a:xfrm>
      </xdr:grpSpPr>
      <xdr:sp macro="" textlink="">
        <xdr:nvSpPr>
          <xdr:cNvPr id="27" name="Rectangle: Rounded Corners 26">
            <a:hlinkClick xmlns:r="http://schemas.openxmlformats.org/officeDocument/2006/relationships" r:id="rId8" tooltip="Get Modifiable Version"/>
            <a:extLst>
              <a:ext uri="{FF2B5EF4-FFF2-40B4-BE49-F238E27FC236}">
                <a16:creationId xmlns:a16="http://schemas.microsoft.com/office/drawing/2014/main" xmlns="" id="{62130BDB-93E1-488F-A341-FE012F1B70F6}"/>
              </a:ext>
            </a:extLst>
          </xdr:cNvPr>
          <xdr:cNvSpPr/>
        </xdr:nvSpPr>
        <xdr:spPr>
          <a:xfrm>
            <a:off x="4160526" y="356290"/>
            <a:ext cx="2243424" cy="396001"/>
          </a:xfrm>
          <a:prstGeom prst="roundRect">
            <a:avLst/>
          </a:prstGeom>
          <a:solidFill>
            <a:srgbClr val="ED7D3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96000" tIns="0" rIns="36000" bIns="0" rtlCol="0" anchor="ctr">
            <a:noAutofit/>
          </a:bodyPr>
          <a:lstStyle/>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GET MODIFIABLE VERSION</a:t>
            </a:r>
          </a:p>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WITH PASSWORD</a:t>
            </a:r>
          </a:p>
        </xdr:txBody>
      </xdr:sp>
      <xdr:pic>
        <xdr:nvPicPr>
          <xdr:cNvPr id="28" name="Picture 27">
            <a:hlinkClick xmlns:r="http://schemas.openxmlformats.org/officeDocument/2006/relationships" r:id="rId7" tooltip="Get Modifiable Version"/>
            <a:extLst>
              <a:ext uri="{FF2B5EF4-FFF2-40B4-BE49-F238E27FC236}">
                <a16:creationId xmlns:a16="http://schemas.microsoft.com/office/drawing/2014/main" xmlns="" id="{F0B64B08-97D1-4F75-8A42-4B22B78A921A}"/>
              </a:ext>
            </a:extLst>
          </xdr:cNvPr>
          <xdr:cNvPicPr>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4294080" y="391160"/>
            <a:ext cx="315147" cy="291664"/>
          </a:xfrm>
          <a:prstGeom prst="rect">
            <a:avLst/>
          </a:prstGeom>
          <a:effectLst>
            <a:outerShdw blurRad="12700" dist="25400" dir="8100000" algn="tr" rotWithShape="0">
              <a:prstClr val="black">
                <a:alpha val="40000"/>
              </a:prstClr>
            </a:outerShdw>
          </a:effectLst>
        </xdr:spPr>
      </xdr:pic>
    </xdr:grpSp>
    <xdr:clientData fPrintsWithSheet="0"/>
  </xdr:twoCellAnchor>
  <xdr:oneCellAnchor>
    <xdr:from>
      <xdr:col>5</xdr:col>
      <xdr:colOff>266700</xdr:colOff>
      <xdr:row>53</xdr:row>
      <xdr:rowOff>47625</xdr:rowOff>
    </xdr:from>
    <xdr:ext cx="3302883" cy="208578"/>
    <xdr:sp macro="" textlink="">
      <xdr:nvSpPr>
        <xdr:cNvPr id="30" name="Rectangle 29">
          <a:hlinkClick xmlns:r="http://schemas.openxmlformats.org/officeDocument/2006/relationships" r:id="rId8" tooltip="Someka Excel Solutions"/>
          <a:extLst>
            <a:ext uri="{FF2B5EF4-FFF2-40B4-BE49-F238E27FC236}">
              <a16:creationId xmlns:a16="http://schemas.microsoft.com/office/drawing/2014/main" xmlns="" id="{4638BDBD-893A-46E2-B4E4-333A42F600A3}"/>
            </a:ext>
          </a:extLst>
        </xdr:cNvPr>
        <xdr:cNvSpPr/>
      </xdr:nvSpPr>
      <xdr:spPr>
        <a:xfrm>
          <a:off x="4171950" y="9944100"/>
          <a:ext cx="3302883" cy="208578"/>
        </a:xfrm>
        <a:prstGeom prst="rect">
          <a:avLst/>
        </a:prstGeom>
        <a:noFill/>
        <a:ln w="12700" cap="flat" cmpd="sng" algn="ctr">
          <a:noFill/>
          <a:prstDash val="solid"/>
          <a:miter lim="800000"/>
        </a:ln>
        <a:effectLst/>
      </xdr:spPr>
      <xdr:txBody>
        <a:bodyPr vertOverflow="clip" horzOverflow="clip" wrap="none" lIns="36000" tIns="18000" rIns="36000" bIns="18000"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sysClr val="window" lastClr="FFFFFF">
                  <a:lumMod val="95000"/>
                </a:sysClr>
              </a:solidFill>
              <a:effectLst/>
              <a:uLnTx/>
              <a:uFillTx/>
              <a:latin typeface="Calibri" panose="020F0502020204030204"/>
            </a:rPr>
            <a:t>Prepared by: Drs. Agustinus Agus Purwanto, SE MM CHA</a:t>
          </a:r>
          <a:endParaRPr kumimoji="0" lang="tr-TR" sz="1100" b="0" i="1" u="none" strike="noStrike" kern="0" cap="none" spc="0" normalizeH="0" baseline="0" noProof="0">
            <a:ln>
              <a:noFill/>
            </a:ln>
            <a:solidFill>
              <a:sysClr val="window" lastClr="FFFFFF">
                <a:lumMod val="95000"/>
              </a:sysClr>
            </a:solidFill>
            <a:effectLst/>
            <a:uLnTx/>
            <a:uFillTx/>
            <a:latin typeface="Calibri" panose="020F0502020204030204"/>
          </a:endParaRPr>
        </a:p>
      </xdr:txBody>
    </xdr:sp>
    <xdr:clientData/>
  </xdr:oneCellAnchor>
</xdr:wsDr>
</file>

<file path=xl/drawings/drawing7.xml><?xml version="1.0" encoding="utf-8"?>
<xdr:wsDr xmlns:xdr="http://schemas.openxmlformats.org/drawingml/2006/spreadsheetDrawing" xmlns:a="http://schemas.openxmlformats.org/drawingml/2006/main">
  <xdr:twoCellAnchor editAs="absolute">
    <xdr:from>
      <xdr:col>1</xdr:col>
      <xdr:colOff>22860</xdr:colOff>
      <xdr:row>1</xdr:row>
      <xdr:rowOff>22860</xdr:rowOff>
    </xdr:from>
    <xdr:to>
      <xdr:col>2</xdr:col>
      <xdr:colOff>419100</xdr:colOff>
      <xdr:row>2</xdr:row>
      <xdr:rowOff>251460</xdr:rowOff>
    </xdr:to>
    <xdr:pic>
      <xdr:nvPicPr>
        <xdr:cNvPr id="2" name="Picture 1">
          <a:extLst>
            <a:ext uri="{FF2B5EF4-FFF2-40B4-BE49-F238E27FC236}">
              <a16:creationId xmlns:a16="http://schemas.microsoft.com/office/drawing/2014/main" xmlns="" id="{6EA536C5-0A9E-46BB-891E-2184C0CEFE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4320" y="114300"/>
          <a:ext cx="487680" cy="472440"/>
        </a:xfrm>
        <a:prstGeom prst="rect">
          <a:avLst/>
        </a:prstGeom>
      </xdr:spPr>
    </xdr:pic>
    <xdr:clientData/>
  </xdr:twoCellAnchor>
  <xdr:twoCellAnchor editAs="oneCell">
    <xdr:from>
      <xdr:col>2</xdr:col>
      <xdr:colOff>487680</xdr:colOff>
      <xdr:row>5</xdr:row>
      <xdr:rowOff>52644</xdr:rowOff>
    </xdr:from>
    <xdr:to>
      <xdr:col>3</xdr:col>
      <xdr:colOff>678180</xdr:colOff>
      <xdr:row>12</xdr:row>
      <xdr:rowOff>125205</xdr:rowOff>
    </xdr:to>
    <xdr:pic>
      <xdr:nvPicPr>
        <xdr:cNvPr id="13" name="Picture 12">
          <a:extLst>
            <a:ext uri="{FF2B5EF4-FFF2-40B4-BE49-F238E27FC236}">
              <a16:creationId xmlns:a16="http://schemas.microsoft.com/office/drawing/2014/main" xmlns="" id="{7C3165B9-104E-40EF-AAC0-935BB3704A9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21055" y="852744"/>
          <a:ext cx="1381125" cy="1406061"/>
        </a:xfrm>
        <a:prstGeom prst="rect">
          <a:avLst/>
        </a:prstGeom>
        <a:ln w="6350" cap="sq">
          <a:solidFill>
            <a:srgbClr val="000000"/>
          </a:solidFill>
          <a:prstDash val="solid"/>
          <a:miter lim="800000"/>
        </a:ln>
        <a:effectLst>
          <a:outerShdw blurRad="50800" dist="38100" dir="2700000" algn="tl" rotWithShape="0">
            <a:srgbClr val="000000">
              <a:alpha val="43000"/>
            </a:srgbClr>
          </a:outerShdw>
        </a:effectLst>
      </xdr:spPr>
    </xdr:pic>
    <xdr:clientData fLocksWithSheet="0"/>
  </xdr:twoCellAnchor>
  <xdr:oneCellAnchor>
    <xdr:from>
      <xdr:col>1</xdr:col>
      <xdr:colOff>38100</xdr:colOff>
      <xdr:row>53</xdr:row>
      <xdr:rowOff>38100</xdr:rowOff>
    </xdr:from>
    <xdr:ext cx="791490" cy="200756"/>
    <xdr:sp macro="" textlink="">
      <xdr:nvSpPr>
        <xdr:cNvPr id="14" name="Rectangle 13">
          <a:hlinkClick xmlns:r="http://schemas.openxmlformats.org/officeDocument/2006/relationships" r:id="rId3" tooltip="Terms of Use"/>
          <a:extLst>
            <a:ext uri="{FF2B5EF4-FFF2-40B4-BE49-F238E27FC236}">
              <a16:creationId xmlns:a16="http://schemas.microsoft.com/office/drawing/2014/main" xmlns="" id="{C9D4DDF4-D8BF-4F8B-BBD0-71984189BDFD}"/>
            </a:ext>
          </a:extLst>
        </xdr:cNvPr>
        <xdr:cNvSpPr/>
      </xdr:nvSpPr>
      <xdr:spPr>
        <a:xfrm>
          <a:off x="289560" y="9639300"/>
          <a:ext cx="791490" cy="2007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18000" rIns="36000" bIns="18000" rtlCol="0" anchor="t">
          <a:spAutoFit/>
        </a:bodyPr>
        <a:lstStyle/>
        <a:p>
          <a:pPr algn="l"/>
          <a:r>
            <a:rPr lang="tr-TR" sz="1050" i="1" u="sng">
              <a:solidFill>
                <a:schemeClr val="bg1">
                  <a:lumMod val="95000"/>
                </a:schemeClr>
              </a:solidFill>
            </a:rPr>
            <a:t>Terms</a:t>
          </a:r>
          <a:r>
            <a:rPr lang="tr-TR" sz="1050" u="sng">
              <a:solidFill>
                <a:schemeClr val="bg1">
                  <a:lumMod val="95000"/>
                </a:schemeClr>
              </a:solidFill>
            </a:rPr>
            <a:t> of </a:t>
          </a:r>
          <a:r>
            <a:rPr lang="tr-TR" sz="1050" i="1" u="sng">
              <a:solidFill>
                <a:schemeClr val="bg1">
                  <a:lumMod val="95000"/>
                </a:schemeClr>
              </a:solidFill>
            </a:rPr>
            <a:t>Use</a:t>
          </a:r>
        </a:p>
      </xdr:txBody>
    </xdr:sp>
    <xdr:clientData fPrintsWithSheet="0"/>
  </xdr:oneCellAnchor>
  <xdr:oneCellAnchor>
    <xdr:from>
      <xdr:col>9</xdr:col>
      <xdr:colOff>137160</xdr:colOff>
      <xdr:row>4</xdr:row>
      <xdr:rowOff>0</xdr:rowOff>
    </xdr:from>
    <xdr:ext cx="2445807" cy="1440633"/>
    <xdr:sp macro="" textlink="">
      <xdr:nvSpPr>
        <xdr:cNvPr id="16" name="TextBox 15">
          <a:extLst>
            <a:ext uri="{FF2B5EF4-FFF2-40B4-BE49-F238E27FC236}">
              <a16:creationId xmlns:a16="http://schemas.microsoft.com/office/drawing/2014/main" xmlns="" id="{F31288FA-8EA3-48E5-8A7F-9461ED99001D}"/>
            </a:ext>
          </a:extLst>
        </xdr:cNvPr>
        <xdr:cNvSpPr txBox="1"/>
      </xdr:nvSpPr>
      <xdr:spPr>
        <a:xfrm>
          <a:off x="7932420" y="731520"/>
          <a:ext cx="2445807" cy="1440633"/>
        </a:xfrm>
        <a:prstGeom prst="rect">
          <a:avLst/>
        </a:prstGeom>
        <a:solidFill>
          <a:srgbClr val="FFE699"/>
        </a:solidFill>
        <a:ln w="3175" cmpd="sng">
          <a:solidFill>
            <a:schemeClr val="bg1">
              <a:lumMod val="75000"/>
            </a:schemeClr>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lIns="36000" tIns="72000" rIns="36000" bIns="72000" rtlCol="0" anchor="ctr">
          <a:spAutoFit/>
        </a:bodyPr>
        <a:lstStyle/>
        <a:p>
          <a:pPr marL="0" indent="0" algn="l">
            <a:lnSpc>
              <a:spcPts val="1100"/>
            </a:lnSpc>
            <a:spcAft>
              <a:spcPts val="1200"/>
            </a:spcAft>
            <a:buFont typeface="Arial" panose="020B0604020202020204" pitchFamily="34" charset="0"/>
            <a:buNone/>
          </a:pPr>
          <a:r>
            <a:rPr lang="en-US" sz="1000" b="1" i="1" baseline="0">
              <a:solidFill>
                <a:schemeClr val="tx1">
                  <a:lumMod val="85000"/>
                  <a:lumOff val="15000"/>
                </a:schemeClr>
              </a:solidFill>
            </a:rPr>
            <a:t>HOW TO USE THIS TEMPLATE</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First write the </a:t>
          </a:r>
          <a:r>
            <a:rPr lang="en-US" sz="1000" b="1" i="1" baseline="0">
              <a:solidFill>
                <a:schemeClr val="tx1">
                  <a:lumMod val="85000"/>
                  <a:lumOff val="15000"/>
                </a:schemeClr>
              </a:solidFill>
            </a:rPr>
            <a:t>date of the review.</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You can rate each field by </a:t>
          </a:r>
          <a:r>
            <a:rPr lang="en-US" sz="1000" b="1" i="1" baseline="0">
              <a:solidFill>
                <a:schemeClr val="tx1">
                  <a:lumMod val="85000"/>
                  <a:lumOff val="15000"/>
                </a:schemeClr>
              </a:solidFill>
            </a:rPr>
            <a:t>inserting an "X", </a:t>
          </a:r>
          <a:r>
            <a:rPr lang="en-US" sz="1000" b="0" i="1" baseline="0">
              <a:solidFill>
                <a:schemeClr val="tx1">
                  <a:lumMod val="85000"/>
                  <a:lumOff val="15000"/>
                </a:schemeClr>
              </a:solidFill>
            </a:rPr>
            <a:t>which is the only accepted symbol.</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Next you can </a:t>
          </a:r>
          <a:r>
            <a:rPr lang="en-US" sz="1000" b="1" i="1" baseline="0">
              <a:solidFill>
                <a:schemeClr val="tx1">
                  <a:lumMod val="85000"/>
                  <a:lumOff val="15000"/>
                </a:schemeClr>
              </a:solidFill>
            </a:rPr>
            <a:t>insert comments </a:t>
          </a:r>
          <a:r>
            <a:rPr lang="en-US" sz="1000" b="0" i="1" baseline="0">
              <a:solidFill>
                <a:schemeClr val="tx1">
                  <a:lumMod val="85000"/>
                  <a:lumOff val="15000"/>
                </a:schemeClr>
              </a:solidFill>
            </a:rPr>
            <a:t>of both reviewer and employee. You can then print this form for signatures.</a:t>
          </a:r>
        </a:p>
      </xdr:txBody>
    </xdr:sp>
    <xdr:clientData fPrintsWithSheet="0"/>
  </xdr:oneCellAnchor>
  <xdr:twoCellAnchor editAs="oneCell">
    <xdr:from>
      <xdr:col>7</xdr:col>
      <xdr:colOff>170497</xdr:colOff>
      <xdr:row>6</xdr:row>
      <xdr:rowOff>95250</xdr:rowOff>
    </xdr:from>
    <xdr:to>
      <xdr:col>7</xdr:col>
      <xdr:colOff>1124497</xdr:colOff>
      <xdr:row>8</xdr:row>
      <xdr:rowOff>142650</xdr:rowOff>
    </xdr:to>
    <xdr:grpSp>
      <xdr:nvGrpSpPr>
        <xdr:cNvPr id="18" name="backtomenu">
          <a:hlinkClick xmlns:r="http://schemas.openxmlformats.org/officeDocument/2006/relationships" r:id="rId4" tooltip="Go to"/>
          <a:extLst>
            <a:ext uri="{FF2B5EF4-FFF2-40B4-BE49-F238E27FC236}">
              <a16:creationId xmlns:a16="http://schemas.microsoft.com/office/drawing/2014/main" xmlns="" id="{2D348244-D84D-481C-A2AC-DA837040A921}"/>
            </a:ext>
          </a:extLst>
        </xdr:cNvPr>
        <xdr:cNvGrpSpPr/>
      </xdr:nvGrpSpPr>
      <xdr:grpSpPr>
        <a:xfrm>
          <a:off x="6456997" y="1085850"/>
          <a:ext cx="954000" cy="428400"/>
          <a:chOff x="7332133" y="217525"/>
          <a:chExt cx="1131771" cy="451203"/>
        </a:xfrm>
      </xdr:grpSpPr>
      <xdr:sp macro="" textlink="">
        <xdr:nvSpPr>
          <xdr:cNvPr id="19" name="Rounded Rectangle 2">
            <a:hlinkClick xmlns:r="http://schemas.openxmlformats.org/officeDocument/2006/relationships" r:id="rId4" tooltip="Go to"/>
            <a:extLst>
              <a:ext uri="{FF2B5EF4-FFF2-40B4-BE49-F238E27FC236}">
                <a16:creationId xmlns:a16="http://schemas.microsoft.com/office/drawing/2014/main" xmlns="" id="{3C9ADA5E-FB37-439D-AAF1-BBF054EB4463}"/>
              </a:ext>
            </a:extLst>
          </xdr:cNvPr>
          <xdr:cNvSpPr/>
        </xdr:nvSpPr>
        <xdr:spPr>
          <a:xfrm>
            <a:off x="7332133" y="222010"/>
            <a:ext cx="1116756" cy="446718"/>
          </a:xfrm>
          <a:prstGeom prst="roundRect">
            <a:avLst/>
          </a:prstGeom>
          <a:solidFill>
            <a:schemeClr val="bg1">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tr-TR" sz="1100"/>
          </a:p>
        </xdr:txBody>
      </xdr:sp>
      <xdr:pic>
        <xdr:nvPicPr>
          <xdr:cNvPr id="20" name="Picture 19" descr="http://swiss-delicious.com/images/1024/icons/back.png">
            <a:hlinkClick xmlns:r="http://schemas.openxmlformats.org/officeDocument/2006/relationships" r:id="rId4" tooltip="Go to"/>
            <a:extLst>
              <a:ext uri="{FF2B5EF4-FFF2-40B4-BE49-F238E27FC236}">
                <a16:creationId xmlns:a16="http://schemas.microsoft.com/office/drawing/2014/main" xmlns="" id="{50AE6BBD-346E-4693-8000-4E7048DADEF2}"/>
              </a:ext>
            </a:extLst>
          </xdr:cNvPr>
          <xdr:cNvPicPr>
            <a:picLocks noChangeAspect="1" noChangeArrowheads="1"/>
          </xdr:cNvPicPr>
        </xdr:nvPicPr>
        <xdr:blipFill rotWithShape="1">
          <a:blip xmlns:r="http://schemas.openxmlformats.org/officeDocument/2006/relationships" r:embed="rId5" cstate="print">
            <a:duotone>
              <a:prstClr val="black"/>
              <a:schemeClr val="tx2">
                <a:tint val="45000"/>
                <a:satMod val="400000"/>
              </a:schemeClr>
            </a:duotone>
            <a:extLst>
              <a:ext uri="{28A0092B-C50C-407E-A947-70E740481C1C}">
                <a14:useLocalDpi xmlns:a14="http://schemas.microsoft.com/office/drawing/2010/main" val="0"/>
              </a:ext>
            </a:extLst>
          </a:blip>
          <a:srcRect l="20289" t="21508" r="18116" b="22717"/>
          <a:stretch/>
        </xdr:blipFill>
        <xdr:spPr bwMode="auto">
          <a:xfrm>
            <a:off x="7388041" y="217525"/>
            <a:ext cx="496172" cy="4461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1" name="TextBox 20">
            <a:hlinkClick xmlns:r="http://schemas.openxmlformats.org/officeDocument/2006/relationships" r:id="rId4" tooltip="Go to"/>
            <a:extLst>
              <a:ext uri="{FF2B5EF4-FFF2-40B4-BE49-F238E27FC236}">
                <a16:creationId xmlns:a16="http://schemas.microsoft.com/office/drawing/2014/main" xmlns="" id="{FCCBD495-1423-4273-8634-E65BEEAD632C}"/>
              </a:ext>
            </a:extLst>
          </xdr:cNvPr>
          <xdr:cNvSpPr txBox="1"/>
        </xdr:nvSpPr>
        <xdr:spPr>
          <a:xfrm>
            <a:off x="7792377" y="269775"/>
            <a:ext cx="671527" cy="340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spAutoFit/>
          </a:bodyPr>
          <a:lstStyle/>
          <a:p>
            <a:pPr algn="ctr"/>
            <a:r>
              <a:rPr lang="tr-TR" sz="800" b="1" i="1"/>
              <a:t>Back</a:t>
            </a:r>
            <a:r>
              <a:rPr lang="tr-TR" sz="800" b="1" i="1" baseline="0"/>
              <a:t> to </a:t>
            </a:r>
          </a:p>
          <a:p>
            <a:pPr algn="ctr"/>
            <a:r>
              <a:rPr lang="tr-TR" sz="800" b="1" i="1" baseline="0"/>
              <a:t>Menu</a:t>
            </a:r>
            <a:endParaRPr lang="tr-TR" sz="800" b="1" i="1"/>
          </a:p>
        </xdr:txBody>
      </xdr:sp>
    </xdr:grpSp>
    <xdr:clientData fPrintsWithSheet="0"/>
  </xdr:twoCellAnchor>
  <xdr:twoCellAnchor editAs="oneCell">
    <xdr:from>
      <xdr:col>7</xdr:col>
      <xdr:colOff>170497</xdr:colOff>
      <xdr:row>9</xdr:row>
      <xdr:rowOff>49530</xdr:rowOff>
    </xdr:from>
    <xdr:to>
      <xdr:col>7</xdr:col>
      <xdr:colOff>1124497</xdr:colOff>
      <xdr:row>11</xdr:row>
      <xdr:rowOff>96930</xdr:rowOff>
    </xdr:to>
    <xdr:grpSp>
      <xdr:nvGrpSpPr>
        <xdr:cNvPr id="22" name="backtomenu">
          <a:hlinkClick xmlns:r="http://schemas.openxmlformats.org/officeDocument/2006/relationships" r:id="rId6" tooltip="Go to"/>
          <a:extLst>
            <a:ext uri="{FF2B5EF4-FFF2-40B4-BE49-F238E27FC236}">
              <a16:creationId xmlns:a16="http://schemas.microsoft.com/office/drawing/2014/main" xmlns="" id="{8AAB29BE-24D5-4C9D-910C-2557EE715F5F}"/>
            </a:ext>
          </a:extLst>
        </xdr:cNvPr>
        <xdr:cNvGrpSpPr/>
      </xdr:nvGrpSpPr>
      <xdr:grpSpPr>
        <a:xfrm>
          <a:off x="6456997" y="1611630"/>
          <a:ext cx="954000" cy="428400"/>
          <a:chOff x="7332133" y="217525"/>
          <a:chExt cx="1131771" cy="451203"/>
        </a:xfrm>
      </xdr:grpSpPr>
      <xdr:sp macro="" textlink="">
        <xdr:nvSpPr>
          <xdr:cNvPr id="23" name="Rounded Rectangle 2">
            <a:hlinkClick xmlns:r="http://schemas.openxmlformats.org/officeDocument/2006/relationships" r:id="rId6" tooltip="Go to"/>
            <a:extLst>
              <a:ext uri="{FF2B5EF4-FFF2-40B4-BE49-F238E27FC236}">
                <a16:creationId xmlns:a16="http://schemas.microsoft.com/office/drawing/2014/main" xmlns="" id="{D58850DB-5AFD-475A-BB14-66D3236023F9}"/>
              </a:ext>
            </a:extLst>
          </xdr:cNvPr>
          <xdr:cNvSpPr/>
        </xdr:nvSpPr>
        <xdr:spPr>
          <a:xfrm>
            <a:off x="7332133" y="222010"/>
            <a:ext cx="1116756" cy="446718"/>
          </a:xfrm>
          <a:prstGeom prst="roundRect">
            <a:avLst/>
          </a:prstGeom>
          <a:solidFill>
            <a:schemeClr val="bg1">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tr-TR" sz="1100"/>
          </a:p>
        </xdr:txBody>
      </xdr:sp>
      <xdr:pic>
        <xdr:nvPicPr>
          <xdr:cNvPr id="24" name="Picture 23" descr="http://swiss-delicious.com/images/1024/icons/back.png">
            <a:hlinkClick xmlns:r="http://schemas.openxmlformats.org/officeDocument/2006/relationships" r:id="rId6" tooltip="Go to"/>
            <a:extLst>
              <a:ext uri="{FF2B5EF4-FFF2-40B4-BE49-F238E27FC236}">
                <a16:creationId xmlns:a16="http://schemas.microsoft.com/office/drawing/2014/main" xmlns="" id="{1EE2167D-9D7A-44C4-9D51-247E3529722B}"/>
              </a:ext>
            </a:extLst>
          </xdr:cNvPr>
          <xdr:cNvPicPr>
            <a:picLocks noChangeAspect="1" noChangeArrowheads="1"/>
          </xdr:cNvPicPr>
        </xdr:nvPicPr>
        <xdr:blipFill rotWithShape="1">
          <a:blip xmlns:r="http://schemas.openxmlformats.org/officeDocument/2006/relationships" r:embed="rId5" cstate="print">
            <a:duotone>
              <a:prstClr val="black"/>
              <a:schemeClr val="tx2">
                <a:tint val="45000"/>
                <a:satMod val="400000"/>
              </a:schemeClr>
            </a:duotone>
            <a:extLst>
              <a:ext uri="{28A0092B-C50C-407E-A947-70E740481C1C}">
                <a14:useLocalDpi xmlns:a14="http://schemas.microsoft.com/office/drawing/2010/main" val="0"/>
              </a:ext>
            </a:extLst>
          </a:blip>
          <a:srcRect l="20289" t="21508" r="18116" b="22717"/>
          <a:stretch/>
        </xdr:blipFill>
        <xdr:spPr bwMode="auto">
          <a:xfrm>
            <a:off x="7388041" y="217525"/>
            <a:ext cx="496172" cy="4461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5" name="TextBox 24">
            <a:hlinkClick xmlns:r="http://schemas.openxmlformats.org/officeDocument/2006/relationships" r:id="rId6" tooltip="Go to"/>
            <a:extLst>
              <a:ext uri="{FF2B5EF4-FFF2-40B4-BE49-F238E27FC236}">
                <a16:creationId xmlns:a16="http://schemas.microsoft.com/office/drawing/2014/main" xmlns="" id="{74A4CAFE-011D-4CD4-B8A2-DD1982C1C151}"/>
              </a:ext>
            </a:extLst>
          </xdr:cNvPr>
          <xdr:cNvSpPr txBox="1"/>
        </xdr:nvSpPr>
        <xdr:spPr>
          <a:xfrm>
            <a:off x="7792377" y="269775"/>
            <a:ext cx="671527" cy="340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spAutoFit/>
          </a:bodyPr>
          <a:lstStyle/>
          <a:p>
            <a:pPr algn="ctr"/>
            <a:r>
              <a:rPr lang="tr-TR" sz="800" b="1" i="1"/>
              <a:t>Back</a:t>
            </a:r>
            <a:r>
              <a:rPr lang="tr-TR" sz="800" b="1" i="1" baseline="0"/>
              <a:t> to </a:t>
            </a:r>
          </a:p>
          <a:p>
            <a:pPr algn="ctr"/>
            <a:r>
              <a:rPr lang="tr-TR" sz="800" b="1" i="1" baseline="0"/>
              <a:t>Database</a:t>
            </a:r>
            <a:endParaRPr lang="tr-TR" sz="800" b="1" i="1"/>
          </a:p>
        </xdr:txBody>
      </xdr:sp>
    </xdr:grpSp>
    <xdr:clientData fPrintsWithSheet="0"/>
  </xdr:twoCellAnchor>
  <xdr:twoCellAnchor editAs="oneCell">
    <xdr:from>
      <xdr:col>5</xdr:col>
      <xdr:colOff>171450</xdr:colOff>
      <xdr:row>1</xdr:row>
      <xdr:rowOff>114300</xdr:rowOff>
    </xdr:from>
    <xdr:to>
      <xdr:col>6</xdr:col>
      <xdr:colOff>928490</xdr:colOff>
      <xdr:row>2</xdr:row>
      <xdr:rowOff>247650</xdr:rowOff>
    </xdr:to>
    <xdr:grpSp>
      <xdr:nvGrpSpPr>
        <xdr:cNvPr id="26" name="buybutton">
          <a:hlinkClick xmlns:r="http://schemas.openxmlformats.org/officeDocument/2006/relationships" r:id="rId7" tooltip="Get Modifiable Version"/>
          <a:extLst>
            <a:ext uri="{FF2B5EF4-FFF2-40B4-BE49-F238E27FC236}">
              <a16:creationId xmlns:a16="http://schemas.microsoft.com/office/drawing/2014/main" xmlns="" id="{D64705B9-26F1-47DB-AE34-7368990FC218}"/>
            </a:ext>
          </a:extLst>
        </xdr:cNvPr>
        <xdr:cNvGrpSpPr>
          <a:grpSpLocks/>
        </xdr:cNvGrpSpPr>
      </xdr:nvGrpSpPr>
      <xdr:grpSpPr>
        <a:xfrm>
          <a:off x="4076700" y="200025"/>
          <a:ext cx="1947665" cy="371475"/>
          <a:chOff x="4160526" y="356290"/>
          <a:chExt cx="2243424" cy="396001"/>
        </a:xfrm>
      </xdr:grpSpPr>
      <xdr:sp macro="" textlink="">
        <xdr:nvSpPr>
          <xdr:cNvPr id="27" name="Rectangle: Rounded Corners 26">
            <a:hlinkClick xmlns:r="http://schemas.openxmlformats.org/officeDocument/2006/relationships" r:id="rId7" tooltip="Get Modifiable Version"/>
            <a:extLst>
              <a:ext uri="{FF2B5EF4-FFF2-40B4-BE49-F238E27FC236}">
                <a16:creationId xmlns:a16="http://schemas.microsoft.com/office/drawing/2014/main" xmlns="" id="{DFB00AE9-E8CC-43B9-A4C5-4D45C27E5901}"/>
              </a:ext>
            </a:extLst>
          </xdr:cNvPr>
          <xdr:cNvSpPr/>
        </xdr:nvSpPr>
        <xdr:spPr>
          <a:xfrm>
            <a:off x="4160526" y="356290"/>
            <a:ext cx="2243424" cy="396001"/>
          </a:xfrm>
          <a:prstGeom prst="roundRect">
            <a:avLst/>
          </a:prstGeom>
          <a:solidFill>
            <a:srgbClr val="ED7D3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96000" tIns="0" rIns="36000" bIns="0" rtlCol="0" anchor="ctr">
            <a:noAutofit/>
          </a:bodyPr>
          <a:lstStyle/>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GET MODIFIABLE VERSION</a:t>
            </a:r>
          </a:p>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WITH PASSWORD</a:t>
            </a:r>
          </a:p>
        </xdr:txBody>
      </xdr:sp>
      <xdr:pic>
        <xdr:nvPicPr>
          <xdr:cNvPr id="28" name="Picture 27">
            <a:hlinkClick xmlns:r="http://schemas.openxmlformats.org/officeDocument/2006/relationships" r:id="rId8" tooltip="Get Modifiable Version"/>
            <a:extLst>
              <a:ext uri="{FF2B5EF4-FFF2-40B4-BE49-F238E27FC236}">
                <a16:creationId xmlns:a16="http://schemas.microsoft.com/office/drawing/2014/main" xmlns="" id="{F7D40B10-3C7A-4300-9250-98A3774C04B4}"/>
              </a:ext>
            </a:extLst>
          </xdr:cNvPr>
          <xdr:cNvPicPr>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4294080" y="391160"/>
            <a:ext cx="315147" cy="291664"/>
          </a:xfrm>
          <a:prstGeom prst="rect">
            <a:avLst/>
          </a:prstGeom>
          <a:effectLst>
            <a:outerShdw blurRad="12700" dist="25400" dir="8100000" algn="tr" rotWithShape="0">
              <a:prstClr val="black">
                <a:alpha val="40000"/>
              </a:prstClr>
            </a:outerShdw>
          </a:effectLst>
        </xdr:spPr>
      </xdr:pic>
    </xdr:grpSp>
    <xdr:clientData fPrintsWithSheet="0"/>
  </xdr:twoCellAnchor>
  <xdr:oneCellAnchor>
    <xdr:from>
      <xdr:col>5</xdr:col>
      <xdr:colOff>200025</xdr:colOff>
      <xdr:row>53</xdr:row>
      <xdr:rowOff>38100</xdr:rowOff>
    </xdr:from>
    <xdr:ext cx="3302883" cy="208578"/>
    <xdr:sp macro="" textlink="">
      <xdr:nvSpPr>
        <xdr:cNvPr id="34" name="Rectangle 33">
          <a:hlinkClick xmlns:r="http://schemas.openxmlformats.org/officeDocument/2006/relationships" r:id="rId7" tooltip="Someka Excel Solutions"/>
          <a:extLst>
            <a:ext uri="{FF2B5EF4-FFF2-40B4-BE49-F238E27FC236}">
              <a16:creationId xmlns:a16="http://schemas.microsoft.com/office/drawing/2014/main" xmlns="" id="{254E97BF-D0CD-4D82-AC97-38B2226BDC60}"/>
            </a:ext>
          </a:extLst>
        </xdr:cNvPr>
        <xdr:cNvSpPr/>
      </xdr:nvSpPr>
      <xdr:spPr>
        <a:xfrm>
          <a:off x="4105275" y="9934575"/>
          <a:ext cx="3302883" cy="208578"/>
        </a:xfrm>
        <a:prstGeom prst="rect">
          <a:avLst/>
        </a:prstGeom>
        <a:noFill/>
        <a:ln w="12700" cap="flat" cmpd="sng" algn="ctr">
          <a:noFill/>
          <a:prstDash val="solid"/>
          <a:miter lim="800000"/>
        </a:ln>
        <a:effectLst/>
      </xdr:spPr>
      <xdr:txBody>
        <a:bodyPr vertOverflow="clip" horzOverflow="clip" wrap="none" lIns="36000" tIns="18000" rIns="36000" bIns="18000"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sysClr val="window" lastClr="FFFFFF">
                  <a:lumMod val="95000"/>
                </a:sysClr>
              </a:solidFill>
              <a:effectLst/>
              <a:uLnTx/>
              <a:uFillTx/>
              <a:latin typeface="Calibri" panose="020F0502020204030204"/>
            </a:rPr>
            <a:t>Prepared by: Drs. Agustinus Agus Purwanto, SE MM CHA</a:t>
          </a:r>
          <a:endParaRPr kumimoji="0" lang="tr-TR" sz="1100" b="0" i="1" u="none" strike="noStrike" kern="0" cap="none" spc="0" normalizeH="0" baseline="0" noProof="0">
            <a:ln>
              <a:noFill/>
            </a:ln>
            <a:solidFill>
              <a:sysClr val="window" lastClr="FFFFFF">
                <a:lumMod val="95000"/>
              </a:sysClr>
            </a:solidFill>
            <a:effectLst/>
            <a:uLnTx/>
            <a:uFillTx/>
            <a:latin typeface="Calibri" panose="020F0502020204030204"/>
          </a:endParaRPr>
        </a:p>
      </xdr:txBody>
    </xdr:sp>
    <xdr:clientData/>
  </xdr:oneCellAnchor>
</xdr:wsDr>
</file>

<file path=xl/drawings/drawing8.xml><?xml version="1.0" encoding="utf-8"?>
<xdr:wsDr xmlns:xdr="http://schemas.openxmlformats.org/drawingml/2006/spreadsheetDrawing" xmlns:a="http://schemas.openxmlformats.org/drawingml/2006/main">
  <xdr:twoCellAnchor editAs="absolute">
    <xdr:from>
      <xdr:col>1</xdr:col>
      <xdr:colOff>22860</xdr:colOff>
      <xdr:row>1</xdr:row>
      <xdr:rowOff>22860</xdr:rowOff>
    </xdr:from>
    <xdr:to>
      <xdr:col>2</xdr:col>
      <xdr:colOff>419100</xdr:colOff>
      <xdr:row>2</xdr:row>
      <xdr:rowOff>251460</xdr:rowOff>
    </xdr:to>
    <xdr:pic>
      <xdr:nvPicPr>
        <xdr:cNvPr id="2" name="Picture 1">
          <a:extLst>
            <a:ext uri="{FF2B5EF4-FFF2-40B4-BE49-F238E27FC236}">
              <a16:creationId xmlns:a16="http://schemas.microsoft.com/office/drawing/2014/main" xmlns="" id="{D2028457-140C-4711-81F4-02885103D7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4320" y="114300"/>
          <a:ext cx="487680" cy="472440"/>
        </a:xfrm>
        <a:prstGeom prst="rect">
          <a:avLst/>
        </a:prstGeom>
      </xdr:spPr>
    </xdr:pic>
    <xdr:clientData/>
  </xdr:twoCellAnchor>
  <xdr:twoCellAnchor editAs="oneCell">
    <xdr:from>
      <xdr:col>2</xdr:col>
      <xdr:colOff>487680</xdr:colOff>
      <xdr:row>5</xdr:row>
      <xdr:rowOff>1</xdr:rowOff>
    </xdr:from>
    <xdr:to>
      <xdr:col>3</xdr:col>
      <xdr:colOff>678180</xdr:colOff>
      <xdr:row>12</xdr:row>
      <xdr:rowOff>177849</xdr:rowOff>
    </xdr:to>
    <xdr:pic>
      <xdr:nvPicPr>
        <xdr:cNvPr id="13" name="Picture 12">
          <a:extLst>
            <a:ext uri="{FF2B5EF4-FFF2-40B4-BE49-F238E27FC236}">
              <a16:creationId xmlns:a16="http://schemas.microsoft.com/office/drawing/2014/main" xmlns="" id="{938BCAA4-051E-4755-AE14-785420F1632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30580" y="822961"/>
          <a:ext cx="1417320" cy="1458008"/>
        </a:xfrm>
        <a:prstGeom prst="rect">
          <a:avLst/>
        </a:prstGeom>
        <a:ln w="6350" cap="sq">
          <a:solidFill>
            <a:srgbClr val="000000"/>
          </a:solidFill>
          <a:prstDash val="solid"/>
          <a:miter lim="800000"/>
        </a:ln>
        <a:effectLst>
          <a:outerShdw blurRad="50800" dist="38100" dir="2700000" algn="tl" rotWithShape="0">
            <a:srgbClr val="000000">
              <a:alpha val="43000"/>
            </a:srgbClr>
          </a:outerShdw>
        </a:effectLst>
      </xdr:spPr>
    </xdr:pic>
    <xdr:clientData fLocksWithSheet="0"/>
  </xdr:twoCellAnchor>
  <xdr:oneCellAnchor>
    <xdr:from>
      <xdr:col>1</xdr:col>
      <xdr:colOff>38100</xdr:colOff>
      <xdr:row>53</xdr:row>
      <xdr:rowOff>38100</xdr:rowOff>
    </xdr:from>
    <xdr:ext cx="791490" cy="200756"/>
    <xdr:sp macro="" textlink="">
      <xdr:nvSpPr>
        <xdr:cNvPr id="14" name="Rectangle 13">
          <a:hlinkClick xmlns:r="http://schemas.openxmlformats.org/officeDocument/2006/relationships" r:id="rId3" tooltip="Terms of Use"/>
          <a:extLst>
            <a:ext uri="{FF2B5EF4-FFF2-40B4-BE49-F238E27FC236}">
              <a16:creationId xmlns:a16="http://schemas.microsoft.com/office/drawing/2014/main" xmlns="" id="{7DEA5AAB-0D0A-481E-B259-2A443DFC7013}"/>
            </a:ext>
          </a:extLst>
        </xdr:cNvPr>
        <xdr:cNvSpPr/>
      </xdr:nvSpPr>
      <xdr:spPr>
        <a:xfrm>
          <a:off x="289560" y="9639300"/>
          <a:ext cx="791490" cy="2007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18000" rIns="36000" bIns="18000" rtlCol="0" anchor="t">
          <a:spAutoFit/>
        </a:bodyPr>
        <a:lstStyle/>
        <a:p>
          <a:pPr algn="l"/>
          <a:r>
            <a:rPr lang="tr-TR" sz="1050" i="1" u="sng">
              <a:solidFill>
                <a:schemeClr val="bg1">
                  <a:lumMod val="95000"/>
                </a:schemeClr>
              </a:solidFill>
            </a:rPr>
            <a:t>Terms</a:t>
          </a:r>
          <a:r>
            <a:rPr lang="tr-TR" sz="1050" u="sng">
              <a:solidFill>
                <a:schemeClr val="bg1">
                  <a:lumMod val="95000"/>
                </a:schemeClr>
              </a:solidFill>
            </a:rPr>
            <a:t> of </a:t>
          </a:r>
          <a:r>
            <a:rPr lang="tr-TR" sz="1050" i="1" u="sng">
              <a:solidFill>
                <a:schemeClr val="bg1">
                  <a:lumMod val="95000"/>
                </a:schemeClr>
              </a:solidFill>
            </a:rPr>
            <a:t>Use</a:t>
          </a:r>
        </a:p>
      </xdr:txBody>
    </xdr:sp>
    <xdr:clientData fPrintsWithSheet="0"/>
  </xdr:oneCellAnchor>
  <xdr:oneCellAnchor>
    <xdr:from>
      <xdr:col>5</xdr:col>
      <xdr:colOff>339090</xdr:colOff>
      <xdr:row>53</xdr:row>
      <xdr:rowOff>38100</xdr:rowOff>
    </xdr:from>
    <xdr:ext cx="3302883" cy="208578"/>
    <xdr:sp macro="" textlink="">
      <xdr:nvSpPr>
        <xdr:cNvPr id="15" name="Rectangle 14">
          <a:hlinkClick xmlns:r="http://schemas.openxmlformats.org/officeDocument/2006/relationships" r:id="rId4" tooltip="Someka Excel Solutions"/>
          <a:extLst>
            <a:ext uri="{FF2B5EF4-FFF2-40B4-BE49-F238E27FC236}">
              <a16:creationId xmlns:a16="http://schemas.microsoft.com/office/drawing/2014/main" xmlns="" id="{FE4F375E-211A-45FC-BF37-18A84D0A1D8F}"/>
            </a:ext>
          </a:extLst>
        </xdr:cNvPr>
        <xdr:cNvSpPr/>
      </xdr:nvSpPr>
      <xdr:spPr>
        <a:xfrm>
          <a:off x="4244340" y="9934575"/>
          <a:ext cx="3302883" cy="2085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18000" rIns="36000" bIns="18000" rtlCol="0" anchor="t">
          <a:spAutoFit/>
        </a:bodyPr>
        <a:lstStyle/>
        <a:p>
          <a:pPr algn="l"/>
          <a:r>
            <a:rPr lang="en-US" sz="1100" i="1" u="none">
              <a:solidFill>
                <a:schemeClr val="bg1">
                  <a:lumMod val="95000"/>
                </a:schemeClr>
              </a:solidFill>
            </a:rPr>
            <a:t>Prepared</a:t>
          </a:r>
          <a:r>
            <a:rPr lang="en-US" sz="1100" i="1" u="none" baseline="0">
              <a:solidFill>
                <a:schemeClr val="bg1">
                  <a:lumMod val="95000"/>
                </a:schemeClr>
              </a:solidFill>
            </a:rPr>
            <a:t> by: Drs. Agustinus Agus Purwanto, SE MM CHA</a:t>
          </a:r>
          <a:endParaRPr lang="tr-TR" sz="1100" i="1" u="none">
            <a:solidFill>
              <a:schemeClr val="bg1">
                <a:lumMod val="95000"/>
              </a:schemeClr>
            </a:solidFill>
          </a:endParaRPr>
        </a:p>
      </xdr:txBody>
    </xdr:sp>
    <xdr:clientData/>
  </xdr:oneCellAnchor>
  <xdr:oneCellAnchor>
    <xdr:from>
      <xdr:col>9</xdr:col>
      <xdr:colOff>175260</xdr:colOff>
      <xdr:row>4</xdr:row>
      <xdr:rowOff>0</xdr:rowOff>
    </xdr:from>
    <xdr:ext cx="2445807" cy="1440633"/>
    <xdr:sp macro="" textlink="">
      <xdr:nvSpPr>
        <xdr:cNvPr id="16" name="TextBox 15">
          <a:extLst>
            <a:ext uri="{FF2B5EF4-FFF2-40B4-BE49-F238E27FC236}">
              <a16:creationId xmlns:a16="http://schemas.microsoft.com/office/drawing/2014/main" xmlns="" id="{5361D276-B7E5-44B5-B1E7-4EF213083794}"/>
            </a:ext>
          </a:extLst>
        </xdr:cNvPr>
        <xdr:cNvSpPr txBox="1"/>
      </xdr:nvSpPr>
      <xdr:spPr>
        <a:xfrm>
          <a:off x="7970520" y="731520"/>
          <a:ext cx="2445807" cy="1440633"/>
        </a:xfrm>
        <a:prstGeom prst="rect">
          <a:avLst/>
        </a:prstGeom>
        <a:solidFill>
          <a:srgbClr val="FFE699"/>
        </a:solidFill>
        <a:ln w="3175" cmpd="sng">
          <a:solidFill>
            <a:schemeClr val="bg1">
              <a:lumMod val="75000"/>
            </a:schemeClr>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lIns="36000" tIns="72000" rIns="36000" bIns="72000" rtlCol="0" anchor="ctr">
          <a:spAutoFit/>
        </a:bodyPr>
        <a:lstStyle/>
        <a:p>
          <a:pPr marL="0" indent="0" algn="l">
            <a:lnSpc>
              <a:spcPts val="1100"/>
            </a:lnSpc>
            <a:spcAft>
              <a:spcPts val="1200"/>
            </a:spcAft>
            <a:buFont typeface="Arial" panose="020B0604020202020204" pitchFamily="34" charset="0"/>
            <a:buNone/>
          </a:pPr>
          <a:r>
            <a:rPr lang="en-US" sz="1000" b="1" i="1" baseline="0">
              <a:solidFill>
                <a:schemeClr val="tx1">
                  <a:lumMod val="85000"/>
                  <a:lumOff val="15000"/>
                </a:schemeClr>
              </a:solidFill>
            </a:rPr>
            <a:t>HOW TO USE THIS TEMPLATE</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First write the </a:t>
          </a:r>
          <a:r>
            <a:rPr lang="en-US" sz="1000" b="1" i="1" baseline="0">
              <a:solidFill>
                <a:schemeClr val="tx1">
                  <a:lumMod val="85000"/>
                  <a:lumOff val="15000"/>
                </a:schemeClr>
              </a:solidFill>
            </a:rPr>
            <a:t>date of the review.</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You can rate each field by </a:t>
          </a:r>
          <a:r>
            <a:rPr lang="en-US" sz="1000" b="1" i="1" baseline="0">
              <a:solidFill>
                <a:schemeClr val="tx1">
                  <a:lumMod val="85000"/>
                  <a:lumOff val="15000"/>
                </a:schemeClr>
              </a:solidFill>
            </a:rPr>
            <a:t>inserting an "X", </a:t>
          </a:r>
          <a:r>
            <a:rPr lang="en-US" sz="1000" b="0" i="1" baseline="0">
              <a:solidFill>
                <a:schemeClr val="tx1">
                  <a:lumMod val="85000"/>
                  <a:lumOff val="15000"/>
                </a:schemeClr>
              </a:solidFill>
            </a:rPr>
            <a:t>which is the only accepted symbol.</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Next you can </a:t>
          </a:r>
          <a:r>
            <a:rPr lang="en-US" sz="1000" b="1" i="1" baseline="0">
              <a:solidFill>
                <a:schemeClr val="tx1">
                  <a:lumMod val="85000"/>
                  <a:lumOff val="15000"/>
                </a:schemeClr>
              </a:solidFill>
            </a:rPr>
            <a:t>insert comments </a:t>
          </a:r>
          <a:r>
            <a:rPr lang="en-US" sz="1000" b="0" i="1" baseline="0">
              <a:solidFill>
                <a:schemeClr val="tx1">
                  <a:lumMod val="85000"/>
                  <a:lumOff val="15000"/>
                </a:schemeClr>
              </a:solidFill>
            </a:rPr>
            <a:t>of both reviewer and employee. You can then print this form for signatures.</a:t>
          </a:r>
        </a:p>
      </xdr:txBody>
    </xdr:sp>
    <xdr:clientData fPrintsWithSheet="0"/>
  </xdr:oneCellAnchor>
  <xdr:twoCellAnchor editAs="oneCell">
    <xdr:from>
      <xdr:col>7</xdr:col>
      <xdr:colOff>170497</xdr:colOff>
      <xdr:row>6</xdr:row>
      <xdr:rowOff>95250</xdr:rowOff>
    </xdr:from>
    <xdr:to>
      <xdr:col>7</xdr:col>
      <xdr:colOff>1124497</xdr:colOff>
      <xdr:row>8</xdr:row>
      <xdr:rowOff>142650</xdr:rowOff>
    </xdr:to>
    <xdr:grpSp>
      <xdr:nvGrpSpPr>
        <xdr:cNvPr id="18" name="backtomenu">
          <a:hlinkClick xmlns:r="http://schemas.openxmlformats.org/officeDocument/2006/relationships" r:id="rId5" tooltip="Go to"/>
          <a:extLst>
            <a:ext uri="{FF2B5EF4-FFF2-40B4-BE49-F238E27FC236}">
              <a16:creationId xmlns:a16="http://schemas.microsoft.com/office/drawing/2014/main" xmlns="" id="{D63A3875-A722-412A-9774-0839692C0FCA}"/>
            </a:ext>
          </a:extLst>
        </xdr:cNvPr>
        <xdr:cNvGrpSpPr/>
      </xdr:nvGrpSpPr>
      <xdr:grpSpPr>
        <a:xfrm>
          <a:off x="6456997" y="1085850"/>
          <a:ext cx="954000" cy="428400"/>
          <a:chOff x="7332133" y="217525"/>
          <a:chExt cx="1131771" cy="451203"/>
        </a:xfrm>
      </xdr:grpSpPr>
      <xdr:sp macro="" textlink="">
        <xdr:nvSpPr>
          <xdr:cNvPr id="19" name="Rounded Rectangle 2">
            <a:hlinkClick xmlns:r="http://schemas.openxmlformats.org/officeDocument/2006/relationships" r:id="rId5" tooltip="Go to"/>
            <a:extLst>
              <a:ext uri="{FF2B5EF4-FFF2-40B4-BE49-F238E27FC236}">
                <a16:creationId xmlns:a16="http://schemas.microsoft.com/office/drawing/2014/main" xmlns="" id="{3F6C37E4-0B75-4E2D-885C-AF236C11B6C0}"/>
              </a:ext>
            </a:extLst>
          </xdr:cNvPr>
          <xdr:cNvSpPr/>
        </xdr:nvSpPr>
        <xdr:spPr>
          <a:xfrm>
            <a:off x="7332133" y="222010"/>
            <a:ext cx="1116756" cy="446718"/>
          </a:xfrm>
          <a:prstGeom prst="roundRect">
            <a:avLst/>
          </a:prstGeom>
          <a:solidFill>
            <a:schemeClr val="bg1">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tr-TR" sz="1100"/>
          </a:p>
        </xdr:txBody>
      </xdr:sp>
      <xdr:pic>
        <xdr:nvPicPr>
          <xdr:cNvPr id="20" name="Picture 19" descr="http://swiss-delicious.com/images/1024/icons/back.png">
            <a:hlinkClick xmlns:r="http://schemas.openxmlformats.org/officeDocument/2006/relationships" r:id="rId5" tooltip="Go to"/>
            <a:extLst>
              <a:ext uri="{FF2B5EF4-FFF2-40B4-BE49-F238E27FC236}">
                <a16:creationId xmlns:a16="http://schemas.microsoft.com/office/drawing/2014/main" xmlns="" id="{BE4E1757-D4AF-4111-9FC6-C68F9CC43BDD}"/>
              </a:ext>
            </a:extLst>
          </xdr:cNvPr>
          <xdr:cNvPicPr>
            <a:picLocks noChangeAspect="1" noChangeArrowheads="1"/>
          </xdr:cNvPicPr>
        </xdr:nvPicPr>
        <xdr:blipFill rotWithShape="1">
          <a:blip xmlns:r="http://schemas.openxmlformats.org/officeDocument/2006/relationships" r:embed="rId6" cstate="print">
            <a:duotone>
              <a:prstClr val="black"/>
              <a:schemeClr val="tx2">
                <a:tint val="45000"/>
                <a:satMod val="400000"/>
              </a:schemeClr>
            </a:duotone>
            <a:extLst>
              <a:ext uri="{28A0092B-C50C-407E-A947-70E740481C1C}">
                <a14:useLocalDpi xmlns:a14="http://schemas.microsoft.com/office/drawing/2010/main" val="0"/>
              </a:ext>
            </a:extLst>
          </a:blip>
          <a:srcRect l="20289" t="21508" r="18116" b="22717"/>
          <a:stretch/>
        </xdr:blipFill>
        <xdr:spPr bwMode="auto">
          <a:xfrm>
            <a:off x="7388041" y="217525"/>
            <a:ext cx="496172" cy="4461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1" name="TextBox 20">
            <a:hlinkClick xmlns:r="http://schemas.openxmlformats.org/officeDocument/2006/relationships" r:id="rId5" tooltip="Go to"/>
            <a:extLst>
              <a:ext uri="{FF2B5EF4-FFF2-40B4-BE49-F238E27FC236}">
                <a16:creationId xmlns:a16="http://schemas.microsoft.com/office/drawing/2014/main" xmlns="" id="{F56261C8-53CF-47BF-A063-44DBDA49BC7C}"/>
              </a:ext>
            </a:extLst>
          </xdr:cNvPr>
          <xdr:cNvSpPr txBox="1"/>
        </xdr:nvSpPr>
        <xdr:spPr>
          <a:xfrm>
            <a:off x="7792377" y="269775"/>
            <a:ext cx="671527" cy="340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spAutoFit/>
          </a:bodyPr>
          <a:lstStyle/>
          <a:p>
            <a:pPr algn="ctr"/>
            <a:r>
              <a:rPr lang="tr-TR" sz="800" b="1" i="1"/>
              <a:t>Back</a:t>
            </a:r>
            <a:r>
              <a:rPr lang="tr-TR" sz="800" b="1" i="1" baseline="0"/>
              <a:t> to </a:t>
            </a:r>
          </a:p>
          <a:p>
            <a:pPr algn="ctr"/>
            <a:r>
              <a:rPr lang="tr-TR" sz="800" b="1" i="1" baseline="0"/>
              <a:t>Menu</a:t>
            </a:r>
            <a:endParaRPr lang="tr-TR" sz="800" b="1" i="1"/>
          </a:p>
        </xdr:txBody>
      </xdr:sp>
    </xdr:grpSp>
    <xdr:clientData fPrintsWithSheet="0"/>
  </xdr:twoCellAnchor>
  <xdr:twoCellAnchor editAs="oneCell">
    <xdr:from>
      <xdr:col>7</xdr:col>
      <xdr:colOff>170497</xdr:colOff>
      <xdr:row>9</xdr:row>
      <xdr:rowOff>49530</xdr:rowOff>
    </xdr:from>
    <xdr:to>
      <xdr:col>7</xdr:col>
      <xdr:colOff>1124497</xdr:colOff>
      <xdr:row>11</xdr:row>
      <xdr:rowOff>96930</xdr:rowOff>
    </xdr:to>
    <xdr:grpSp>
      <xdr:nvGrpSpPr>
        <xdr:cNvPr id="22" name="backtomenu">
          <a:hlinkClick xmlns:r="http://schemas.openxmlformats.org/officeDocument/2006/relationships" r:id="rId7" tooltip="Go to"/>
          <a:extLst>
            <a:ext uri="{FF2B5EF4-FFF2-40B4-BE49-F238E27FC236}">
              <a16:creationId xmlns:a16="http://schemas.microsoft.com/office/drawing/2014/main" xmlns="" id="{97E82261-AECE-4781-9954-E02BADEDB742}"/>
            </a:ext>
          </a:extLst>
        </xdr:cNvPr>
        <xdr:cNvGrpSpPr/>
      </xdr:nvGrpSpPr>
      <xdr:grpSpPr>
        <a:xfrm>
          <a:off x="6456997" y="1611630"/>
          <a:ext cx="954000" cy="428400"/>
          <a:chOff x="7332133" y="217525"/>
          <a:chExt cx="1131771" cy="451203"/>
        </a:xfrm>
      </xdr:grpSpPr>
      <xdr:sp macro="" textlink="">
        <xdr:nvSpPr>
          <xdr:cNvPr id="23" name="Rounded Rectangle 2">
            <a:hlinkClick xmlns:r="http://schemas.openxmlformats.org/officeDocument/2006/relationships" r:id="rId7" tooltip="Go to"/>
            <a:extLst>
              <a:ext uri="{FF2B5EF4-FFF2-40B4-BE49-F238E27FC236}">
                <a16:creationId xmlns:a16="http://schemas.microsoft.com/office/drawing/2014/main" xmlns="" id="{2AD83A36-DB4B-481B-B83C-23F29B2043D8}"/>
              </a:ext>
            </a:extLst>
          </xdr:cNvPr>
          <xdr:cNvSpPr/>
        </xdr:nvSpPr>
        <xdr:spPr>
          <a:xfrm>
            <a:off x="7332133" y="222010"/>
            <a:ext cx="1116756" cy="446718"/>
          </a:xfrm>
          <a:prstGeom prst="roundRect">
            <a:avLst/>
          </a:prstGeom>
          <a:solidFill>
            <a:schemeClr val="bg1">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tr-TR" sz="1100"/>
          </a:p>
        </xdr:txBody>
      </xdr:sp>
      <xdr:pic>
        <xdr:nvPicPr>
          <xdr:cNvPr id="24" name="Picture 23" descr="http://swiss-delicious.com/images/1024/icons/back.png">
            <a:hlinkClick xmlns:r="http://schemas.openxmlformats.org/officeDocument/2006/relationships" r:id="rId7" tooltip="Go to"/>
            <a:extLst>
              <a:ext uri="{FF2B5EF4-FFF2-40B4-BE49-F238E27FC236}">
                <a16:creationId xmlns:a16="http://schemas.microsoft.com/office/drawing/2014/main" xmlns="" id="{1B89F652-DF99-4800-9C6C-AA66C6922EC1}"/>
              </a:ext>
            </a:extLst>
          </xdr:cNvPr>
          <xdr:cNvPicPr>
            <a:picLocks noChangeAspect="1" noChangeArrowheads="1"/>
          </xdr:cNvPicPr>
        </xdr:nvPicPr>
        <xdr:blipFill rotWithShape="1">
          <a:blip xmlns:r="http://schemas.openxmlformats.org/officeDocument/2006/relationships" r:embed="rId6" cstate="print">
            <a:duotone>
              <a:prstClr val="black"/>
              <a:schemeClr val="tx2">
                <a:tint val="45000"/>
                <a:satMod val="400000"/>
              </a:schemeClr>
            </a:duotone>
            <a:extLst>
              <a:ext uri="{28A0092B-C50C-407E-A947-70E740481C1C}">
                <a14:useLocalDpi xmlns:a14="http://schemas.microsoft.com/office/drawing/2010/main" val="0"/>
              </a:ext>
            </a:extLst>
          </a:blip>
          <a:srcRect l="20289" t="21508" r="18116" b="22717"/>
          <a:stretch/>
        </xdr:blipFill>
        <xdr:spPr bwMode="auto">
          <a:xfrm>
            <a:off x="7388041" y="217525"/>
            <a:ext cx="496172" cy="4461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5" name="TextBox 24">
            <a:hlinkClick xmlns:r="http://schemas.openxmlformats.org/officeDocument/2006/relationships" r:id="rId7" tooltip="Go to"/>
            <a:extLst>
              <a:ext uri="{FF2B5EF4-FFF2-40B4-BE49-F238E27FC236}">
                <a16:creationId xmlns:a16="http://schemas.microsoft.com/office/drawing/2014/main" xmlns="" id="{85035DF3-086F-4ECF-BAE8-8A7FF5DAB3A8}"/>
              </a:ext>
            </a:extLst>
          </xdr:cNvPr>
          <xdr:cNvSpPr txBox="1"/>
        </xdr:nvSpPr>
        <xdr:spPr>
          <a:xfrm>
            <a:off x="7792377" y="269775"/>
            <a:ext cx="671527" cy="340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spAutoFit/>
          </a:bodyPr>
          <a:lstStyle/>
          <a:p>
            <a:pPr algn="ctr"/>
            <a:r>
              <a:rPr lang="tr-TR" sz="800" b="1" i="1"/>
              <a:t>Back</a:t>
            </a:r>
            <a:r>
              <a:rPr lang="tr-TR" sz="800" b="1" i="1" baseline="0"/>
              <a:t> to </a:t>
            </a:r>
          </a:p>
          <a:p>
            <a:pPr algn="ctr"/>
            <a:r>
              <a:rPr lang="tr-TR" sz="800" b="1" i="1" baseline="0"/>
              <a:t>Database</a:t>
            </a:r>
            <a:endParaRPr lang="tr-TR" sz="800" b="1" i="1"/>
          </a:p>
        </xdr:txBody>
      </xdr:sp>
    </xdr:grpSp>
    <xdr:clientData fPrintsWithSheet="0"/>
  </xdr:twoCellAnchor>
  <xdr:twoCellAnchor editAs="oneCell">
    <xdr:from>
      <xdr:col>5</xdr:col>
      <xdr:colOff>171450</xdr:colOff>
      <xdr:row>1</xdr:row>
      <xdr:rowOff>114300</xdr:rowOff>
    </xdr:from>
    <xdr:to>
      <xdr:col>6</xdr:col>
      <xdr:colOff>928490</xdr:colOff>
      <xdr:row>2</xdr:row>
      <xdr:rowOff>247650</xdr:rowOff>
    </xdr:to>
    <xdr:grpSp>
      <xdr:nvGrpSpPr>
        <xdr:cNvPr id="26" name="buybutton">
          <a:hlinkClick xmlns:r="http://schemas.openxmlformats.org/officeDocument/2006/relationships" r:id="rId8" tooltip="Get Modifiable Version"/>
          <a:extLst>
            <a:ext uri="{FF2B5EF4-FFF2-40B4-BE49-F238E27FC236}">
              <a16:creationId xmlns:a16="http://schemas.microsoft.com/office/drawing/2014/main" xmlns="" id="{19CDB19F-B234-43B1-84D7-9AEBE4EBCC34}"/>
            </a:ext>
          </a:extLst>
        </xdr:cNvPr>
        <xdr:cNvGrpSpPr>
          <a:grpSpLocks/>
        </xdr:cNvGrpSpPr>
      </xdr:nvGrpSpPr>
      <xdr:grpSpPr>
        <a:xfrm>
          <a:off x="4076700" y="200025"/>
          <a:ext cx="1947665" cy="371475"/>
          <a:chOff x="4160526" y="356290"/>
          <a:chExt cx="2243424" cy="396001"/>
        </a:xfrm>
      </xdr:grpSpPr>
      <xdr:sp macro="" textlink="">
        <xdr:nvSpPr>
          <xdr:cNvPr id="27" name="Rectangle: Rounded Corners 26">
            <a:hlinkClick xmlns:r="http://schemas.openxmlformats.org/officeDocument/2006/relationships" r:id="rId8" tooltip="Get Modifiable Version"/>
            <a:extLst>
              <a:ext uri="{FF2B5EF4-FFF2-40B4-BE49-F238E27FC236}">
                <a16:creationId xmlns:a16="http://schemas.microsoft.com/office/drawing/2014/main" xmlns="" id="{3E8A4A75-AFCF-44A5-9085-26E40CF537B2}"/>
              </a:ext>
            </a:extLst>
          </xdr:cNvPr>
          <xdr:cNvSpPr/>
        </xdr:nvSpPr>
        <xdr:spPr>
          <a:xfrm>
            <a:off x="4160526" y="356290"/>
            <a:ext cx="2243424" cy="396001"/>
          </a:xfrm>
          <a:prstGeom prst="roundRect">
            <a:avLst/>
          </a:prstGeom>
          <a:solidFill>
            <a:srgbClr val="ED7D3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96000" tIns="0" rIns="36000" bIns="0" rtlCol="0" anchor="ctr">
            <a:noAutofit/>
          </a:bodyPr>
          <a:lstStyle/>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GET MODIFIABLE VERSION</a:t>
            </a:r>
          </a:p>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WITH PASSWORD</a:t>
            </a:r>
          </a:p>
        </xdr:txBody>
      </xdr:sp>
      <xdr:pic>
        <xdr:nvPicPr>
          <xdr:cNvPr id="28" name="Picture 27">
            <a:hlinkClick xmlns:r="http://schemas.openxmlformats.org/officeDocument/2006/relationships" r:id="rId8" tooltip="Get Modifiable Version"/>
            <a:extLst>
              <a:ext uri="{FF2B5EF4-FFF2-40B4-BE49-F238E27FC236}">
                <a16:creationId xmlns:a16="http://schemas.microsoft.com/office/drawing/2014/main" xmlns="" id="{6D729E48-E896-4447-9DC4-194496F4E638}"/>
              </a:ext>
            </a:extLst>
          </xdr:cNvPr>
          <xdr:cNvPicPr>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4294080" y="391160"/>
            <a:ext cx="315147" cy="291664"/>
          </a:xfrm>
          <a:prstGeom prst="rect">
            <a:avLst/>
          </a:prstGeom>
          <a:effectLst>
            <a:outerShdw blurRad="12700" dist="25400" dir="8100000" algn="tr" rotWithShape="0">
              <a:prstClr val="black">
                <a:alpha val="40000"/>
              </a:prstClr>
            </a:outerShdw>
          </a:effectLst>
        </xdr:spPr>
      </xdr:pic>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absolute">
    <xdr:from>
      <xdr:col>1</xdr:col>
      <xdr:colOff>22860</xdr:colOff>
      <xdr:row>1</xdr:row>
      <xdr:rowOff>22860</xdr:rowOff>
    </xdr:from>
    <xdr:to>
      <xdr:col>2</xdr:col>
      <xdr:colOff>419100</xdr:colOff>
      <xdr:row>2</xdr:row>
      <xdr:rowOff>251460</xdr:rowOff>
    </xdr:to>
    <xdr:pic>
      <xdr:nvPicPr>
        <xdr:cNvPr id="2" name="Picture 1">
          <a:extLst>
            <a:ext uri="{FF2B5EF4-FFF2-40B4-BE49-F238E27FC236}">
              <a16:creationId xmlns:a16="http://schemas.microsoft.com/office/drawing/2014/main" xmlns="" id="{040745A2-298C-4138-ABBF-71C80BAA7C2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4320" y="114300"/>
          <a:ext cx="487680" cy="472440"/>
        </a:xfrm>
        <a:prstGeom prst="rect">
          <a:avLst/>
        </a:prstGeom>
      </xdr:spPr>
    </xdr:pic>
    <xdr:clientData/>
  </xdr:twoCellAnchor>
  <xdr:twoCellAnchor editAs="oneCell">
    <xdr:from>
      <xdr:col>2</xdr:col>
      <xdr:colOff>487680</xdr:colOff>
      <xdr:row>5</xdr:row>
      <xdr:rowOff>1</xdr:rowOff>
    </xdr:from>
    <xdr:to>
      <xdr:col>3</xdr:col>
      <xdr:colOff>678180</xdr:colOff>
      <xdr:row>12</xdr:row>
      <xdr:rowOff>177849</xdr:rowOff>
    </xdr:to>
    <xdr:pic>
      <xdr:nvPicPr>
        <xdr:cNvPr id="13" name="Picture 12">
          <a:extLst>
            <a:ext uri="{FF2B5EF4-FFF2-40B4-BE49-F238E27FC236}">
              <a16:creationId xmlns:a16="http://schemas.microsoft.com/office/drawing/2014/main" xmlns="" id="{D318283B-DC93-4351-9F62-2D008B0988F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30580" y="822961"/>
          <a:ext cx="1417320" cy="1458008"/>
        </a:xfrm>
        <a:prstGeom prst="rect">
          <a:avLst/>
        </a:prstGeom>
        <a:ln w="6350" cap="sq">
          <a:solidFill>
            <a:srgbClr val="000000"/>
          </a:solidFill>
          <a:prstDash val="solid"/>
          <a:miter lim="800000"/>
        </a:ln>
        <a:effectLst>
          <a:outerShdw blurRad="50800" dist="38100" dir="2700000" algn="tl" rotWithShape="0">
            <a:srgbClr val="000000">
              <a:alpha val="43000"/>
            </a:srgbClr>
          </a:outerShdw>
        </a:effectLst>
      </xdr:spPr>
    </xdr:pic>
    <xdr:clientData fLocksWithSheet="0"/>
  </xdr:twoCellAnchor>
  <xdr:oneCellAnchor>
    <xdr:from>
      <xdr:col>1</xdr:col>
      <xdr:colOff>38100</xdr:colOff>
      <xdr:row>53</xdr:row>
      <xdr:rowOff>38100</xdr:rowOff>
    </xdr:from>
    <xdr:ext cx="791490" cy="200756"/>
    <xdr:sp macro="" textlink="">
      <xdr:nvSpPr>
        <xdr:cNvPr id="14" name="Rectangle 13">
          <a:hlinkClick xmlns:r="http://schemas.openxmlformats.org/officeDocument/2006/relationships" r:id="rId3" tooltip="Terms of Use"/>
          <a:extLst>
            <a:ext uri="{FF2B5EF4-FFF2-40B4-BE49-F238E27FC236}">
              <a16:creationId xmlns:a16="http://schemas.microsoft.com/office/drawing/2014/main" xmlns="" id="{738D666D-B0CE-428B-A1DF-03BF4FAFD052}"/>
            </a:ext>
          </a:extLst>
        </xdr:cNvPr>
        <xdr:cNvSpPr/>
      </xdr:nvSpPr>
      <xdr:spPr>
        <a:xfrm>
          <a:off x="289560" y="9639300"/>
          <a:ext cx="791490" cy="2007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18000" rIns="36000" bIns="18000" rtlCol="0" anchor="t">
          <a:spAutoFit/>
        </a:bodyPr>
        <a:lstStyle/>
        <a:p>
          <a:pPr algn="l"/>
          <a:r>
            <a:rPr lang="tr-TR" sz="1050" i="1" u="sng">
              <a:solidFill>
                <a:schemeClr val="bg1">
                  <a:lumMod val="95000"/>
                </a:schemeClr>
              </a:solidFill>
            </a:rPr>
            <a:t>Terms</a:t>
          </a:r>
          <a:r>
            <a:rPr lang="tr-TR" sz="1050" u="sng">
              <a:solidFill>
                <a:schemeClr val="bg1">
                  <a:lumMod val="95000"/>
                </a:schemeClr>
              </a:solidFill>
            </a:rPr>
            <a:t> of </a:t>
          </a:r>
          <a:r>
            <a:rPr lang="tr-TR" sz="1050" i="1" u="sng">
              <a:solidFill>
                <a:schemeClr val="bg1">
                  <a:lumMod val="95000"/>
                </a:schemeClr>
              </a:solidFill>
            </a:rPr>
            <a:t>Use</a:t>
          </a:r>
        </a:p>
      </xdr:txBody>
    </xdr:sp>
    <xdr:clientData fPrintsWithSheet="0"/>
  </xdr:oneCellAnchor>
  <xdr:oneCellAnchor>
    <xdr:from>
      <xdr:col>5</xdr:col>
      <xdr:colOff>234315</xdr:colOff>
      <xdr:row>53</xdr:row>
      <xdr:rowOff>38100</xdr:rowOff>
    </xdr:from>
    <xdr:ext cx="3302883" cy="208578"/>
    <xdr:sp macro="" textlink="">
      <xdr:nvSpPr>
        <xdr:cNvPr id="15" name="Rectangle 14">
          <a:hlinkClick xmlns:r="http://schemas.openxmlformats.org/officeDocument/2006/relationships" r:id="rId4" tooltip="Someka Excel Solutions"/>
          <a:extLst>
            <a:ext uri="{FF2B5EF4-FFF2-40B4-BE49-F238E27FC236}">
              <a16:creationId xmlns:a16="http://schemas.microsoft.com/office/drawing/2014/main" xmlns="" id="{CC616ACF-D371-41AB-A28D-3D2551798B54}"/>
            </a:ext>
          </a:extLst>
        </xdr:cNvPr>
        <xdr:cNvSpPr/>
      </xdr:nvSpPr>
      <xdr:spPr>
        <a:xfrm>
          <a:off x="4139565" y="9934575"/>
          <a:ext cx="3302883" cy="2085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18000" rIns="36000" bIns="18000" rtlCol="0" anchor="t">
          <a:spAutoFit/>
        </a:bodyPr>
        <a:lstStyle/>
        <a:p>
          <a:pPr algn="l"/>
          <a:r>
            <a:rPr lang="en-US" sz="1100" i="1" u="none">
              <a:solidFill>
                <a:schemeClr val="bg1">
                  <a:lumMod val="95000"/>
                </a:schemeClr>
              </a:solidFill>
            </a:rPr>
            <a:t>Prepared by: Drs. Agustinus Agus Purwanto, SE MM CHA</a:t>
          </a:r>
          <a:endParaRPr lang="tr-TR" sz="1100" i="1" u="none">
            <a:solidFill>
              <a:schemeClr val="bg1">
                <a:lumMod val="95000"/>
              </a:schemeClr>
            </a:solidFill>
          </a:endParaRPr>
        </a:p>
      </xdr:txBody>
    </xdr:sp>
    <xdr:clientData/>
  </xdr:oneCellAnchor>
  <xdr:oneCellAnchor>
    <xdr:from>
      <xdr:col>9</xdr:col>
      <xdr:colOff>175260</xdr:colOff>
      <xdr:row>4</xdr:row>
      <xdr:rowOff>0</xdr:rowOff>
    </xdr:from>
    <xdr:ext cx="2445807" cy="1440633"/>
    <xdr:sp macro="" textlink="">
      <xdr:nvSpPr>
        <xdr:cNvPr id="16" name="TextBox 15">
          <a:extLst>
            <a:ext uri="{FF2B5EF4-FFF2-40B4-BE49-F238E27FC236}">
              <a16:creationId xmlns:a16="http://schemas.microsoft.com/office/drawing/2014/main" xmlns="" id="{9137C784-EF8E-4989-ABF1-75E0678CA724}"/>
            </a:ext>
          </a:extLst>
        </xdr:cNvPr>
        <xdr:cNvSpPr txBox="1"/>
      </xdr:nvSpPr>
      <xdr:spPr>
        <a:xfrm>
          <a:off x="7970520" y="731520"/>
          <a:ext cx="2445807" cy="1440633"/>
        </a:xfrm>
        <a:prstGeom prst="rect">
          <a:avLst/>
        </a:prstGeom>
        <a:solidFill>
          <a:srgbClr val="FFE699"/>
        </a:solidFill>
        <a:ln w="3175" cmpd="sng">
          <a:solidFill>
            <a:schemeClr val="bg1">
              <a:lumMod val="75000"/>
            </a:schemeClr>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lIns="36000" tIns="72000" rIns="36000" bIns="72000" rtlCol="0" anchor="ctr">
          <a:spAutoFit/>
        </a:bodyPr>
        <a:lstStyle/>
        <a:p>
          <a:pPr marL="0" indent="0" algn="l">
            <a:lnSpc>
              <a:spcPts val="1100"/>
            </a:lnSpc>
            <a:spcAft>
              <a:spcPts val="1200"/>
            </a:spcAft>
            <a:buFont typeface="Arial" panose="020B0604020202020204" pitchFamily="34" charset="0"/>
            <a:buNone/>
          </a:pPr>
          <a:r>
            <a:rPr lang="en-US" sz="1000" b="1" i="1" baseline="0">
              <a:solidFill>
                <a:schemeClr val="tx1">
                  <a:lumMod val="85000"/>
                  <a:lumOff val="15000"/>
                </a:schemeClr>
              </a:solidFill>
            </a:rPr>
            <a:t>HOW TO USE THIS TEMPLATE</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First write the </a:t>
          </a:r>
          <a:r>
            <a:rPr lang="en-US" sz="1000" b="1" i="1" baseline="0">
              <a:solidFill>
                <a:schemeClr val="tx1">
                  <a:lumMod val="85000"/>
                  <a:lumOff val="15000"/>
                </a:schemeClr>
              </a:solidFill>
            </a:rPr>
            <a:t>date of the review.</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You can rate each field by </a:t>
          </a:r>
          <a:r>
            <a:rPr lang="en-US" sz="1000" b="1" i="1" baseline="0">
              <a:solidFill>
                <a:schemeClr val="tx1">
                  <a:lumMod val="85000"/>
                  <a:lumOff val="15000"/>
                </a:schemeClr>
              </a:solidFill>
            </a:rPr>
            <a:t>inserting an "X", </a:t>
          </a:r>
          <a:r>
            <a:rPr lang="en-US" sz="1000" b="0" i="1" baseline="0">
              <a:solidFill>
                <a:schemeClr val="tx1">
                  <a:lumMod val="85000"/>
                  <a:lumOff val="15000"/>
                </a:schemeClr>
              </a:solidFill>
            </a:rPr>
            <a:t>which is the only accepted symbol.</a:t>
          </a:r>
        </a:p>
        <a:p>
          <a:pPr marL="108000" indent="-108000" algn="l">
            <a:lnSpc>
              <a:spcPts val="1100"/>
            </a:lnSpc>
            <a:spcAft>
              <a:spcPts val="600"/>
            </a:spcAft>
            <a:buFont typeface="Arial" panose="020B0604020202020204" pitchFamily="34" charset="0"/>
            <a:buChar char="•"/>
          </a:pPr>
          <a:r>
            <a:rPr lang="en-US" sz="1000" b="0" i="1" baseline="0">
              <a:solidFill>
                <a:schemeClr val="tx1">
                  <a:lumMod val="85000"/>
                  <a:lumOff val="15000"/>
                </a:schemeClr>
              </a:solidFill>
            </a:rPr>
            <a:t>Next you can </a:t>
          </a:r>
          <a:r>
            <a:rPr lang="en-US" sz="1000" b="1" i="1" baseline="0">
              <a:solidFill>
                <a:schemeClr val="tx1">
                  <a:lumMod val="85000"/>
                  <a:lumOff val="15000"/>
                </a:schemeClr>
              </a:solidFill>
            </a:rPr>
            <a:t>insert comments </a:t>
          </a:r>
          <a:r>
            <a:rPr lang="en-US" sz="1000" b="0" i="1" baseline="0">
              <a:solidFill>
                <a:schemeClr val="tx1">
                  <a:lumMod val="85000"/>
                  <a:lumOff val="15000"/>
                </a:schemeClr>
              </a:solidFill>
            </a:rPr>
            <a:t>of both reviewer and employee. You can then print this form for signatures.</a:t>
          </a:r>
        </a:p>
      </xdr:txBody>
    </xdr:sp>
    <xdr:clientData fPrintsWithSheet="0"/>
  </xdr:oneCellAnchor>
  <xdr:twoCellAnchor editAs="oneCell">
    <xdr:from>
      <xdr:col>7</xdr:col>
      <xdr:colOff>170497</xdr:colOff>
      <xdr:row>6</xdr:row>
      <xdr:rowOff>95250</xdr:rowOff>
    </xdr:from>
    <xdr:to>
      <xdr:col>7</xdr:col>
      <xdr:colOff>1124497</xdr:colOff>
      <xdr:row>8</xdr:row>
      <xdr:rowOff>142650</xdr:rowOff>
    </xdr:to>
    <xdr:grpSp>
      <xdr:nvGrpSpPr>
        <xdr:cNvPr id="18" name="backtomenu">
          <a:hlinkClick xmlns:r="http://schemas.openxmlformats.org/officeDocument/2006/relationships" r:id="rId5" tooltip="Go to"/>
          <a:extLst>
            <a:ext uri="{FF2B5EF4-FFF2-40B4-BE49-F238E27FC236}">
              <a16:creationId xmlns:a16="http://schemas.microsoft.com/office/drawing/2014/main" xmlns="" id="{6E0866AE-26DA-40C7-A447-FD788E65E160}"/>
            </a:ext>
          </a:extLst>
        </xdr:cNvPr>
        <xdr:cNvGrpSpPr/>
      </xdr:nvGrpSpPr>
      <xdr:grpSpPr>
        <a:xfrm>
          <a:off x="6456997" y="1085850"/>
          <a:ext cx="954000" cy="428400"/>
          <a:chOff x="7332133" y="217525"/>
          <a:chExt cx="1131771" cy="451203"/>
        </a:xfrm>
      </xdr:grpSpPr>
      <xdr:sp macro="" textlink="">
        <xdr:nvSpPr>
          <xdr:cNvPr id="19" name="Rounded Rectangle 2">
            <a:hlinkClick xmlns:r="http://schemas.openxmlformats.org/officeDocument/2006/relationships" r:id="rId5" tooltip="Go to"/>
            <a:extLst>
              <a:ext uri="{FF2B5EF4-FFF2-40B4-BE49-F238E27FC236}">
                <a16:creationId xmlns:a16="http://schemas.microsoft.com/office/drawing/2014/main" xmlns="" id="{51061069-909E-4D8F-B1F2-FABC3A0F0F34}"/>
              </a:ext>
            </a:extLst>
          </xdr:cNvPr>
          <xdr:cNvSpPr/>
        </xdr:nvSpPr>
        <xdr:spPr>
          <a:xfrm>
            <a:off x="7332133" y="222010"/>
            <a:ext cx="1116756" cy="446718"/>
          </a:xfrm>
          <a:prstGeom prst="roundRect">
            <a:avLst/>
          </a:prstGeom>
          <a:solidFill>
            <a:schemeClr val="bg1">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tr-TR" sz="1100"/>
          </a:p>
        </xdr:txBody>
      </xdr:sp>
      <xdr:pic>
        <xdr:nvPicPr>
          <xdr:cNvPr id="20" name="Picture 19" descr="http://swiss-delicious.com/images/1024/icons/back.png">
            <a:hlinkClick xmlns:r="http://schemas.openxmlformats.org/officeDocument/2006/relationships" r:id="rId5" tooltip="Go to"/>
            <a:extLst>
              <a:ext uri="{FF2B5EF4-FFF2-40B4-BE49-F238E27FC236}">
                <a16:creationId xmlns:a16="http://schemas.microsoft.com/office/drawing/2014/main" xmlns="" id="{B82FECD0-7766-4C64-8B95-8E0F0E8377D7}"/>
              </a:ext>
            </a:extLst>
          </xdr:cNvPr>
          <xdr:cNvPicPr>
            <a:picLocks noChangeAspect="1" noChangeArrowheads="1"/>
          </xdr:cNvPicPr>
        </xdr:nvPicPr>
        <xdr:blipFill rotWithShape="1">
          <a:blip xmlns:r="http://schemas.openxmlformats.org/officeDocument/2006/relationships" r:embed="rId6" cstate="print">
            <a:duotone>
              <a:prstClr val="black"/>
              <a:schemeClr val="tx2">
                <a:tint val="45000"/>
                <a:satMod val="400000"/>
              </a:schemeClr>
            </a:duotone>
            <a:extLst>
              <a:ext uri="{28A0092B-C50C-407E-A947-70E740481C1C}">
                <a14:useLocalDpi xmlns:a14="http://schemas.microsoft.com/office/drawing/2010/main" val="0"/>
              </a:ext>
            </a:extLst>
          </a:blip>
          <a:srcRect l="20289" t="21508" r="18116" b="22717"/>
          <a:stretch/>
        </xdr:blipFill>
        <xdr:spPr bwMode="auto">
          <a:xfrm>
            <a:off x="7388041" y="217525"/>
            <a:ext cx="496172" cy="4461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1" name="TextBox 20">
            <a:hlinkClick xmlns:r="http://schemas.openxmlformats.org/officeDocument/2006/relationships" r:id="rId5" tooltip="Go to"/>
            <a:extLst>
              <a:ext uri="{FF2B5EF4-FFF2-40B4-BE49-F238E27FC236}">
                <a16:creationId xmlns:a16="http://schemas.microsoft.com/office/drawing/2014/main" xmlns="" id="{02018DB6-6EDB-4FA7-8E21-49C960F0BF7C}"/>
              </a:ext>
            </a:extLst>
          </xdr:cNvPr>
          <xdr:cNvSpPr txBox="1"/>
        </xdr:nvSpPr>
        <xdr:spPr>
          <a:xfrm>
            <a:off x="7792377" y="269775"/>
            <a:ext cx="671527" cy="340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spAutoFit/>
          </a:bodyPr>
          <a:lstStyle/>
          <a:p>
            <a:pPr algn="ctr"/>
            <a:r>
              <a:rPr lang="tr-TR" sz="800" b="1" i="1"/>
              <a:t>Back</a:t>
            </a:r>
            <a:r>
              <a:rPr lang="tr-TR" sz="800" b="1" i="1" baseline="0"/>
              <a:t> to </a:t>
            </a:r>
          </a:p>
          <a:p>
            <a:pPr algn="ctr"/>
            <a:r>
              <a:rPr lang="tr-TR" sz="800" b="1" i="1" baseline="0"/>
              <a:t>Menu</a:t>
            </a:r>
            <a:endParaRPr lang="tr-TR" sz="800" b="1" i="1"/>
          </a:p>
        </xdr:txBody>
      </xdr:sp>
    </xdr:grpSp>
    <xdr:clientData fPrintsWithSheet="0"/>
  </xdr:twoCellAnchor>
  <xdr:twoCellAnchor editAs="oneCell">
    <xdr:from>
      <xdr:col>7</xdr:col>
      <xdr:colOff>170497</xdr:colOff>
      <xdr:row>9</xdr:row>
      <xdr:rowOff>49530</xdr:rowOff>
    </xdr:from>
    <xdr:to>
      <xdr:col>7</xdr:col>
      <xdr:colOff>1124497</xdr:colOff>
      <xdr:row>11</xdr:row>
      <xdr:rowOff>96930</xdr:rowOff>
    </xdr:to>
    <xdr:grpSp>
      <xdr:nvGrpSpPr>
        <xdr:cNvPr id="22" name="backtomenu">
          <a:hlinkClick xmlns:r="http://schemas.openxmlformats.org/officeDocument/2006/relationships" r:id="rId7" tooltip="Go to"/>
          <a:extLst>
            <a:ext uri="{FF2B5EF4-FFF2-40B4-BE49-F238E27FC236}">
              <a16:creationId xmlns:a16="http://schemas.microsoft.com/office/drawing/2014/main" xmlns="" id="{147E6CE5-56EC-41E4-B1B0-879996E940CE}"/>
            </a:ext>
          </a:extLst>
        </xdr:cNvPr>
        <xdr:cNvGrpSpPr/>
      </xdr:nvGrpSpPr>
      <xdr:grpSpPr>
        <a:xfrm>
          <a:off x="6456997" y="1611630"/>
          <a:ext cx="954000" cy="428400"/>
          <a:chOff x="7332133" y="217525"/>
          <a:chExt cx="1131771" cy="451203"/>
        </a:xfrm>
      </xdr:grpSpPr>
      <xdr:sp macro="" textlink="">
        <xdr:nvSpPr>
          <xdr:cNvPr id="23" name="Rounded Rectangle 2">
            <a:hlinkClick xmlns:r="http://schemas.openxmlformats.org/officeDocument/2006/relationships" r:id="rId7" tooltip="Go to"/>
            <a:extLst>
              <a:ext uri="{FF2B5EF4-FFF2-40B4-BE49-F238E27FC236}">
                <a16:creationId xmlns:a16="http://schemas.microsoft.com/office/drawing/2014/main" xmlns="" id="{2ED2BDDD-86E0-4BB6-9AC3-195BB7181335}"/>
              </a:ext>
            </a:extLst>
          </xdr:cNvPr>
          <xdr:cNvSpPr/>
        </xdr:nvSpPr>
        <xdr:spPr>
          <a:xfrm>
            <a:off x="7332133" y="222010"/>
            <a:ext cx="1116756" cy="446718"/>
          </a:xfrm>
          <a:prstGeom prst="roundRect">
            <a:avLst/>
          </a:prstGeom>
          <a:solidFill>
            <a:schemeClr val="bg1">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tr-TR" sz="1100"/>
          </a:p>
        </xdr:txBody>
      </xdr:sp>
      <xdr:pic>
        <xdr:nvPicPr>
          <xdr:cNvPr id="24" name="Picture 23" descr="http://swiss-delicious.com/images/1024/icons/back.png">
            <a:hlinkClick xmlns:r="http://schemas.openxmlformats.org/officeDocument/2006/relationships" r:id="rId7" tooltip="Go to"/>
            <a:extLst>
              <a:ext uri="{FF2B5EF4-FFF2-40B4-BE49-F238E27FC236}">
                <a16:creationId xmlns:a16="http://schemas.microsoft.com/office/drawing/2014/main" xmlns="" id="{8ED115F9-89B1-483A-8FA7-A436E237F7DA}"/>
              </a:ext>
            </a:extLst>
          </xdr:cNvPr>
          <xdr:cNvPicPr>
            <a:picLocks noChangeAspect="1" noChangeArrowheads="1"/>
          </xdr:cNvPicPr>
        </xdr:nvPicPr>
        <xdr:blipFill rotWithShape="1">
          <a:blip xmlns:r="http://schemas.openxmlformats.org/officeDocument/2006/relationships" r:embed="rId6" cstate="print">
            <a:duotone>
              <a:prstClr val="black"/>
              <a:schemeClr val="tx2">
                <a:tint val="45000"/>
                <a:satMod val="400000"/>
              </a:schemeClr>
            </a:duotone>
            <a:extLst>
              <a:ext uri="{28A0092B-C50C-407E-A947-70E740481C1C}">
                <a14:useLocalDpi xmlns:a14="http://schemas.microsoft.com/office/drawing/2010/main" val="0"/>
              </a:ext>
            </a:extLst>
          </a:blip>
          <a:srcRect l="20289" t="21508" r="18116" b="22717"/>
          <a:stretch/>
        </xdr:blipFill>
        <xdr:spPr bwMode="auto">
          <a:xfrm>
            <a:off x="7388041" y="217525"/>
            <a:ext cx="496172" cy="4461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5" name="TextBox 24">
            <a:hlinkClick xmlns:r="http://schemas.openxmlformats.org/officeDocument/2006/relationships" r:id="rId7" tooltip="Go to"/>
            <a:extLst>
              <a:ext uri="{FF2B5EF4-FFF2-40B4-BE49-F238E27FC236}">
                <a16:creationId xmlns:a16="http://schemas.microsoft.com/office/drawing/2014/main" xmlns="" id="{ED0767A8-D0EC-4D54-9EC0-88B9F5E017EC}"/>
              </a:ext>
            </a:extLst>
          </xdr:cNvPr>
          <xdr:cNvSpPr txBox="1"/>
        </xdr:nvSpPr>
        <xdr:spPr>
          <a:xfrm>
            <a:off x="7792377" y="269775"/>
            <a:ext cx="671527" cy="340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spAutoFit/>
          </a:bodyPr>
          <a:lstStyle/>
          <a:p>
            <a:pPr algn="ctr"/>
            <a:r>
              <a:rPr lang="tr-TR" sz="800" b="1" i="1"/>
              <a:t>Back</a:t>
            </a:r>
            <a:r>
              <a:rPr lang="tr-TR" sz="800" b="1" i="1" baseline="0"/>
              <a:t> to </a:t>
            </a:r>
          </a:p>
          <a:p>
            <a:pPr algn="ctr"/>
            <a:r>
              <a:rPr lang="tr-TR" sz="800" b="1" i="1" baseline="0"/>
              <a:t>Database</a:t>
            </a:r>
            <a:endParaRPr lang="tr-TR" sz="800" b="1" i="1"/>
          </a:p>
        </xdr:txBody>
      </xdr:sp>
    </xdr:grpSp>
    <xdr:clientData fPrintsWithSheet="0"/>
  </xdr:twoCellAnchor>
  <xdr:twoCellAnchor editAs="oneCell">
    <xdr:from>
      <xdr:col>5</xdr:col>
      <xdr:colOff>171450</xdr:colOff>
      <xdr:row>1</xdr:row>
      <xdr:rowOff>114300</xdr:rowOff>
    </xdr:from>
    <xdr:to>
      <xdr:col>6</xdr:col>
      <xdr:colOff>928490</xdr:colOff>
      <xdr:row>2</xdr:row>
      <xdr:rowOff>247650</xdr:rowOff>
    </xdr:to>
    <xdr:grpSp>
      <xdr:nvGrpSpPr>
        <xdr:cNvPr id="26" name="buybutton">
          <a:hlinkClick xmlns:r="http://schemas.openxmlformats.org/officeDocument/2006/relationships" r:id="rId8" tooltip="Get Modifiable Version"/>
          <a:extLst>
            <a:ext uri="{FF2B5EF4-FFF2-40B4-BE49-F238E27FC236}">
              <a16:creationId xmlns:a16="http://schemas.microsoft.com/office/drawing/2014/main" xmlns="" id="{55EFA26C-601F-4112-9B2B-F956DFEEEACB}"/>
            </a:ext>
          </a:extLst>
        </xdr:cNvPr>
        <xdr:cNvGrpSpPr>
          <a:grpSpLocks/>
        </xdr:cNvGrpSpPr>
      </xdr:nvGrpSpPr>
      <xdr:grpSpPr>
        <a:xfrm>
          <a:off x="4076700" y="200025"/>
          <a:ext cx="1947665" cy="371475"/>
          <a:chOff x="4160526" y="356290"/>
          <a:chExt cx="2243424" cy="396001"/>
        </a:xfrm>
      </xdr:grpSpPr>
      <xdr:sp macro="" textlink="">
        <xdr:nvSpPr>
          <xdr:cNvPr id="27" name="Rectangle: Rounded Corners 26">
            <a:hlinkClick xmlns:r="http://schemas.openxmlformats.org/officeDocument/2006/relationships" r:id="rId8" tooltip="Get Modifiable Version"/>
            <a:extLst>
              <a:ext uri="{FF2B5EF4-FFF2-40B4-BE49-F238E27FC236}">
                <a16:creationId xmlns:a16="http://schemas.microsoft.com/office/drawing/2014/main" xmlns="" id="{5FC8E1A6-1E17-4B47-BC48-94711AAA21B2}"/>
              </a:ext>
            </a:extLst>
          </xdr:cNvPr>
          <xdr:cNvSpPr/>
        </xdr:nvSpPr>
        <xdr:spPr>
          <a:xfrm>
            <a:off x="4160526" y="356290"/>
            <a:ext cx="2243424" cy="396001"/>
          </a:xfrm>
          <a:prstGeom prst="roundRect">
            <a:avLst/>
          </a:prstGeom>
          <a:solidFill>
            <a:srgbClr val="ED7D3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96000" tIns="0" rIns="36000" bIns="0" rtlCol="0" anchor="ctr">
            <a:noAutofit/>
          </a:bodyPr>
          <a:lstStyle/>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GET MODIFIABLE VERSION</a:t>
            </a:r>
          </a:p>
          <a:p>
            <a:pPr algn="ctr"/>
            <a:r>
              <a:rPr lang="tr-TR" sz="800" b="0">
                <a:solidFill>
                  <a:srgbClr val="FDFDFD"/>
                </a:solidFill>
                <a:effectLst>
                  <a:outerShdw blurRad="50800" dist="50800" dir="18900000" algn="bl" rotWithShape="0">
                    <a:prstClr val="black">
                      <a:alpha val="50000"/>
                    </a:prstClr>
                  </a:outerShdw>
                </a:effectLst>
                <a:latin typeface="Arial" panose="020B0604020202020204" pitchFamily="34" charset="0"/>
                <a:cs typeface="Arial" panose="020B0604020202020204" pitchFamily="34" charset="0"/>
              </a:rPr>
              <a:t>WITH PASSWORD</a:t>
            </a:r>
          </a:p>
        </xdr:txBody>
      </xdr:sp>
      <xdr:pic>
        <xdr:nvPicPr>
          <xdr:cNvPr id="28" name="Picture 27">
            <a:hlinkClick xmlns:r="http://schemas.openxmlformats.org/officeDocument/2006/relationships" r:id="rId8" tooltip="Get Modifiable Version"/>
            <a:extLst>
              <a:ext uri="{FF2B5EF4-FFF2-40B4-BE49-F238E27FC236}">
                <a16:creationId xmlns:a16="http://schemas.microsoft.com/office/drawing/2014/main" xmlns="" id="{E37E9F48-5CCE-4B0C-95D4-F2C8B16F88D0}"/>
              </a:ext>
            </a:extLst>
          </xdr:cNvPr>
          <xdr:cNvPicPr>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4294080" y="391160"/>
            <a:ext cx="315147" cy="291664"/>
          </a:xfrm>
          <a:prstGeom prst="rect">
            <a:avLst/>
          </a:prstGeom>
          <a:effectLst>
            <a:outerShdw blurRad="12700" dist="25400" dir="8100000" algn="tr" rotWithShape="0">
              <a:prstClr val="black">
                <a:alpha val="40000"/>
              </a:prstClr>
            </a:outerShdw>
          </a:effectLst>
        </xdr:spPr>
      </xdr:pic>
    </xdr:grp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H60"/>
  <sheetViews>
    <sheetView showGridLines="0" showRowColHeaders="0" zoomScaleNormal="100" zoomScaleSheetLayoutView="100" workbookViewId="0">
      <pane ySplit="4" topLeftCell="A5" activePane="bottomLeft" state="frozen"/>
      <selection activeCell="C40" sqref="C40:H40"/>
      <selection pane="bottomLeft" activeCell="A5" sqref="A5"/>
    </sheetView>
  </sheetViews>
  <sheetFormatPr defaultColWidth="8.85546875" defaultRowHeight="15" x14ac:dyDescent="0.25"/>
  <cols>
    <col min="1" max="1" width="3.7109375" style="25" customWidth="1"/>
    <col min="2" max="2" width="2.28515625" style="25" customWidth="1"/>
    <col min="3" max="10" width="21.7109375" style="25" customWidth="1"/>
    <col min="11" max="11" width="1.28515625" style="25" customWidth="1"/>
    <col min="12" max="12" width="8.85546875" style="25"/>
    <col min="13" max="13" width="8.85546875" style="25" customWidth="1"/>
    <col min="14" max="14" width="8.85546875" style="26" hidden="1" customWidth="1"/>
    <col min="15" max="15" width="20.28515625" style="26" hidden="1" customWidth="1"/>
    <col min="16" max="16" width="19.85546875" style="27" hidden="1" customWidth="1"/>
    <col min="17" max="17" width="19.85546875" style="26" hidden="1" customWidth="1"/>
    <col min="18" max="18" width="15.28515625" style="26" hidden="1" customWidth="1"/>
    <col min="19" max="19" width="20" style="27" hidden="1" customWidth="1"/>
    <col min="20" max="20" width="3" style="26" hidden="1" customWidth="1"/>
    <col min="21" max="21" width="18.5703125" style="26" hidden="1" customWidth="1"/>
    <col min="22" max="22" width="19.42578125" style="26" hidden="1" customWidth="1"/>
    <col min="23" max="24" width="21.140625" style="26" hidden="1" customWidth="1"/>
    <col min="25" max="25" width="20.5703125" style="26" hidden="1" customWidth="1"/>
    <col min="26" max="26" width="8.85546875" style="26" hidden="1" customWidth="1"/>
    <col min="27" max="29" width="19.7109375" style="26" hidden="1" customWidth="1"/>
    <col min="30" max="30" width="8.85546875" style="26" hidden="1" customWidth="1"/>
    <col min="31" max="31" width="17" style="27" hidden="1" customWidth="1"/>
    <col min="32" max="32" width="15.5703125" style="27" hidden="1" customWidth="1"/>
    <col min="33" max="33" width="17" style="27" hidden="1" customWidth="1"/>
    <col min="34" max="16384" width="8.85546875" style="25"/>
  </cols>
  <sheetData>
    <row r="1" spans="1:34" ht="7.15" customHeight="1" x14ac:dyDescent="0.25"/>
    <row r="2" spans="1:34" ht="19.149999999999999" customHeight="1" x14ac:dyDescent="0.25">
      <c r="A2" s="28"/>
      <c r="B2" s="29"/>
      <c r="C2" s="30" t="s">
        <v>0</v>
      </c>
      <c r="D2" s="29"/>
      <c r="E2" s="29"/>
      <c r="F2" s="6"/>
      <c r="G2" s="7"/>
      <c r="H2" s="8"/>
      <c r="I2" s="9"/>
      <c r="J2" s="31"/>
      <c r="K2" s="31"/>
      <c r="U2" s="32" t="s">
        <v>82</v>
      </c>
      <c r="V2" s="32"/>
      <c r="W2" s="26" t="s">
        <v>83</v>
      </c>
      <c r="X2" s="209" t="str">
        <f>MID(V9,3,20)</f>
        <v>'Employee 1'!$V$21</v>
      </c>
    </row>
    <row r="3" spans="1:34" ht="24" customHeight="1" x14ac:dyDescent="0.25">
      <c r="A3" s="28"/>
      <c r="B3" s="33"/>
      <c r="C3" s="34" t="s">
        <v>9</v>
      </c>
      <c r="D3" s="33"/>
      <c r="E3" s="33"/>
      <c r="F3" s="13"/>
      <c r="G3" s="14"/>
      <c r="H3" s="15"/>
      <c r="I3" s="16"/>
      <c r="J3" s="35"/>
      <c r="K3" s="35"/>
      <c r="U3" s="36" t="s">
        <v>100</v>
      </c>
      <c r="V3" s="36"/>
      <c r="W3" s="37"/>
    </row>
    <row r="4" spans="1:34" ht="5.0999999999999996" customHeight="1" x14ac:dyDescent="0.25"/>
    <row r="5" spans="1:34" ht="5.0999999999999996" customHeight="1" x14ac:dyDescent="0.25"/>
    <row r="6" spans="1:34" ht="7.15" customHeight="1" x14ac:dyDescent="0.25">
      <c r="B6" s="38"/>
      <c r="C6" s="39"/>
      <c r="D6" s="39"/>
      <c r="E6" s="39"/>
      <c r="F6" s="39"/>
      <c r="G6" s="39"/>
      <c r="H6" s="39"/>
      <c r="I6" s="39"/>
      <c r="J6" s="39"/>
      <c r="K6" s="40"/>
    </row>
    <row r="7" spans="1:34" x14ac:dyDescent="0.25">
      <c r="B7" s="41"/>
      <c r="C7" s="42" t="s">
        <v>93</v>
      </c>
      <c r="D7" s="43"/>
      <c r="E7" s="44"/>
      <c r="F7" s="45"/>
      <c r="G7" s="45"/>
      <c r="H7" s="45"/>
      <c r="I7" s="45"/>
      <c r="J7" s="45"/>
      <c r="K7" s="46"/>
      <c r="N7" s="47" t="s">
        <v>66</v>
      </c>
      <c r="O7" s="48"/>
      <c r="P7" s="48"/>
      <c r="Q7" s="48"/>
      <c r="R7" s="48"/>
      <c r="S7" s="49"/>
      <c r="U7" s="50" t="s">
        <v>69</v>
      </c>
      <c r="V7" s="51"/>
      <c r="W7" s="52"/>
      <c r="X7" s="52"/>
      <c r="Y7" s="52"/>
      <c r="AA7" s="53" t="s">
        <v>92</v>
      </c>
      <c r="AB7" s="53"/>
      <c r="AC7" s="53"/>
      <c r="AE7" s="54" t="s">
        <v>94</v>
      </c>
      <c r="AF7" s="54" t="s">
        <v>95</v>
      </c>
      <c r="AG7" s="54" t="s">
        <v>99</v>
      </c>
    </row>
    <row r="8" spans="1:34" x14ac:dyDescent="0.25">
      <c r="B8" s="41"/>
      <c r="C8" s="55" t="s">
        <v>57</v>
      </c>
      <c r="D8" s="56" t="s">
        <v>51</v>
      </c>
      <c r="E8" s="57" t="s">
        <v>58</v>
      </c>
      <c r="F8" s="58"/>
      <c r="G8" s="59"/>
      <c r="H8" s="60"/>
      <c r="I8" s="59"/>
      <c r="J8" s="59"/>
      <c r="K8" s="46"/>
      <c r="N8" s="61" t="s">
        <v>91</v>
      </c>
      <c r="O8" s="61" t="s">
        <v>67</v>
      </c>
      <c r="P8" s="61" t="s">
        <v>68</v>
      </c>
      <c r="Q8" s="61" t="s">
        <v>51</v>
      </c>
      <c r="R8" s="62" t="s">
        <v>11</v>
      </c>
      <c r="S8" s="62" t="s">
        <v>96</v>
      </c>
      <c r="U8" s="54"/>
      <c r="V8" s="63" t="s">
        <v>80</v>
      </c>
      <c r="W8" s="63" t="s">
        <v>81</v>
      </c>
      <c r="X8" s="63" t="s">
        <v>102</v>
      </c>
      <c r="Y8" s="63" t="s">
        <v>103</v>
      </c>
      <c r="AA8" s="210" t="e">
        <f>VLOOKUP(MIN(N9:N18),N:P,2,FALSE)</f>
        <v>#VALUE!</v>
      </c>
      <c r="AB8" s="210" t="e">
        <f>VLOOKUP(MIN(N9:N18),N:P,3,FALSE)</f>
        <v>#VALUE!</v>
      </c>
      <c r="AC8" s="210" t="e">
        <f>VLOOKUP(MIN(N9:N18),N:Q,4,FALSE)</f>
        <v>#VALUE!</v>
      </c>
      <c r="AE8" s="210" t="str">
        <f t="array" ref="AE8">IFERROR(INDEX($R$9:$R$18,MATCH(0,INDEX(COUNTIF($AE$7:AE7,$R$9:$R$18),),0)),"")</f>
        <v>CEO Office</v>
      </c>
      <c r="AF8" s="210" t="str">
        <f ca="1">IFERROR(AVERAGEIF($R$9:$S$18,AE8,$S$9:$S$18),"")</f>
        <v/>
      </c>
      <c r="AG8" s="210" t="str">
        <f>AE8</f>
        <v>CEO Office</v>
      </c>
    </row>
    <row r="9" spans="1:34" x14ac:dyDescent="0.25">
      <c r="B9" s="41"/>
      <c r="C9" s="64">
        <v>0</v>
      </c>
      <c r="D9" s="175" t="s">
        <v>19</v>
      </c>
      <c r="E9" s="169">
        <v>1</v>
      </c>
      <c r="F9" s="58"/>
      <c r="G9" s="59"/>
      <c r="H9" s="60"/>
      <c r="I9" s="59"/>
      <c r="J9" s="59"/>
      <c r="K9" s="46"/>
      <c r="N9" s="210" t="e">
        <f>IF(LEN(O9)=0,"",RANK(P9,$P$9:$P$18,0)+COUNTIF($P$9:P9,P9)-1)</f>
        <v>#VALUE!</v>
      </c>
      <c r="O9" s="211" t="str">
        <f>IF(LEN('Employee Database'!D7)=0,"",'Employee Database'!D7)</f>
        <v>Agustinus Agus Purwanto</v>
      </c>
      <c r="P9" s="210" t="str">
        <f>IF(LEN(O9)=0,"",IF('Employee 1'!$V$21=0,"",'Employee 1'!$V$21))</f>
        <v/>
      </c>
      <c r="Q9" s="211" t="str">
        <f>IF(LEN(O9)=0,"",'Employee 1'!$V$22)</f>
        <v>Poor</v>
      </c>
      <c r="R9" s="211" t="str">
        <f>IF(LEN('Employee Database'!F7)=0,"",'Employee Database'!F7)</f>
        <v>CEO Office</v>
      </c>
      <c r="S9" s="210" t="str">
        <f>IF(LEN(P9)=0,"",P9)</f>
        <v/>
      </c>
      <c r="U9" s="65" t="s">
        <v>70</v>
      </c>
      <c r="V9" s="211" t="str">
        <f>"//"&amp;"'"&amp;U9&amp;"'"&amp;"!"&amp;$U$2</f>
        <v>//'Employee 1'!$V$21</v>
      </c>
      <c r="W9" s="211" t="str">
        <f>"//"&amp;"'"&amp;U9&amp;"'"&amp;"!"&amp;$W$2</f>
        <v>//'Employee 1'!$V$22</v>
      </c>
      <c r="X9" s="211" t="str">
        <f>MID(V9,3,20)</f>
        <v>'Employee 1'!$V$21</v>
      </c>
      <c r="Y9" s="177" t="s">
        <v>104</v>
      </c>
      <c r="AE9" s="210" t="str">
        <f t="array" ref="AE9">IFERROR(INDEX($R$9:$R$18,MATCH(0,INDEX(COUNTIF($AE$7:AE8,$R$9:$R$18),),0)),"")</f>
        <v>Sales &amp; Marketing</v>
      </c>
      <c r="AF9" s="210" t="str">
        <f t="shared" ref="AF9:AF17" ca="1" si="0">IFERROR(AVERAGEIF($R$9:$S$18,AE9,$S$9:$S$18),"")</f>
        <v/>
      </c>
      <c r="AG9" s="210" t="str">
        <f t="shared" ref="AG9:AG18" si="1">AE9</f>
        <v>Sales &amp; Marketing</v>
      </c>
    </row>
    <row r="10" spans="1:34" x14ac:dyDescent="0.25">
      <c r="B10" s="41"/>
      <c r="C10" s="64">
        <v>25</v>
      </c>
      <c r="D10" s="175" t="s">
        <v>20</v>
      </c>
      <c r="E10" s="169">
        <v>2</v>
      </c>
      <c r="F10" s="58"/>
      <c r="G10" s="59"/>
      <c r="H10" s="60"/>
      <c r="I10" s="59"/>
      <c r="J10" s="59"/>
      <c r="K10" s="46"/>
      <c r="N10" s="210" t="e">
        <f>IF(LEN(O10)=0,"",RANK(P10,$P$9:$P$18,0)+COUNTIF($P$9:P10,P10)-1)</f>
        <v>#VALUE!</v>
      </c>
      <c r="O10" s="211" t="str">
        <f>IF(LEN('Employee Database'!D8)=0,"",'Employee Database'!D8)</f>
        <v>Wirman Juardi</v>
      </c>
      <c r="P10" s="210" t="str">
        <f>IF(LEN(O10)=0,"",IF('Employee 2'!$V$21=0,"",'Employee 2'!$V$21))</f>
        <v/>
      </c>
      <c r="Q10" s="211" t="str">
        <f>IF(LEN(O10)=0,"",'Employee 2'!$V$22)</f>
        <v>Poor</v>
      </c>
      <c r="R10" s="211" t="str">
        <f>IF(LEN('Employee Database'!F8)=0,"",'Employee Database'!F8)</f>
        <v>Sales &amp; Marketing</v>
      </c>
      <c r="S10" s="210" t="str">
        <f t="shared" ref="S10:S18" si="2">IF(LEN(P10)=0,"",P10)</f>
        <v/>
      </c>
      <c r="U10" s="65" t="s">
        <v>71</v>
      </c>
      <c r="V10" s="211" t="str">
        <f>"//"&amp;"'"&amp;U10&amp;"'"&amp;"!"&amp;$U$2</f>
        <v>//'Employee 2'!$V$21</v>
      </c>
      <c r="W10" s="211" t="str">
        <f t="shared" ref="W10:W18" si="3">"//"&amp;"'"&amp;U10&amp;"'"&amp;"!"&amp;$W$2</f>
        <v>//'Employee 2'!$V$22</v>
      </c>
      <c r="X10" s="211" t="str">
        <f t="shared" ref="X10:X18" si="4">MID(V10,3,20)</f>
        <v>'Employee 2'!$V$21</v>
      </c>
      <c r="Y10" s="177" t="s">
        <v>105</v>
      </c>
      <c r="AA10" s="53" t="s">
        <v>86</v>
      </c>
      <c r="AB10" s="53"/>
      <c r="AC10" s="53"/>
      <c r="AE10" s="210" t="str">
        <f t="array" ref="AE10">IFERROR(INDEX($R$9:$R$18,MATCH(0,INDEX(COUNTIF($AE$7:AE9,$R$9:$R$18),),0)),"")</f>
        <v>Human Resources</v>
      </c>
      <c r="AF10" s="210">
        <f t="shared" ca="1" si="0"/>
        <v>97</v>
      </c>
      <c r="AG10" s="210" t="str">
        <f t="shared" si="1"/>
        <v>Human Resources</v>
      </c>
    </row>
    <row r="11" spans="1:34" x14ac:dyDescent="0.25">
      <c r="B11" s="41"/>
      <c r="C11" s="64">
        <v>50</v>
      </c>
      <c r="D11" s="175" t="s">
        <v>21</v>
      </c>
      <c r="E11" s="169">
        <v>3</v>
      </c>
      <c r="F11" s="58"/>
      <c r="G11" s="59"/>
      <c r="H11" s="60"/>
      <c r="I11" s="59"/>
      <c r="J11" s="59"/>
      <c r="K11" s="46"/>
      <c r="N11" s="210" t="e">
        <f>IF(LEN(O11)=0,"",RANK(P11,$P$9:$P$18,0)+COUNTIF($P$9:P11,P11)-1)</f>
        <v>#VALUE!</v>
      </c>
      <c r="O11" s="211" t="str">
        <f>IF(LEN('Employee Database'!D9)=0,"",'Employee Database'!D9)</f>
        <v>I Made Dalung</v>
      </c>
      <c r="P11" s="210" t="str">
        <f>IF(LEN(O11)=0,"",IF('Employee 3'!$V$21=0,"",'Employee 3'!$V$21))</f>
        <v/>
      </c>
      <c r="Q11" s="211" t="str">
        <f>IF(LEN(O11)=0,"",'Employee 3'!$V$22)</f>
        <v>Poor</v>
      </c>
      <c r="R11" s="211" t="str">
        <f>IF(LEN('Employee Database'!F9)=0,"",'Employee Database'!F9)</f>
        <v>Sales &amp; Marketing</v>
      </c>
      <c r="S11" s="210" t="str">
        <f t="shared" si="2"/>
        <v/>
      </c>
      <c r="U11" s="65" t="s">
        <v>72</v>
      </c>
      <c r="V11" s="211" t="str">
        <f t="shared" ref="V11:V18" si="5">"//"&amp;"'"&amp;U11&amp;"'"&amp;"!"&amp;$U$2</f>
        <v>//'Employee 3'!$V$21</v>
      </c>
      <c r="W11" s="211" t="str">
        <f t="shared" si="3"/>
        <v>//'Employee 3'!$V$22</v>
      </c>
      <c r="X11" s="211" t="str">
        <f t="shared" si="4"/>
        <v>'Employee 3'!$V$21</v>
      </c>
      <c r="Y11" s="177" t="s">
        <v>106</v>
      </c>
      <c r="AA11" s="210" t="e">
        <f>VLOOKUP(MIN(N9:N18)+1,N:P,2,FALSE)</f>
        <v>#VALUE!</v>
      </c>
      <c r="AB11" s="210" t="e">
        <f>VLOOKUP(MIN(N9:N18)+1,N:P,3,FALSE)</f>
        <v>#VALUE!</v>
      </c>
      <c r="AC11" s="210" t="e">
        <f>VLOOKUP(MIN(N9:N18)+1,N:Q,4,FALSE)</f>
        <v>#VALUE!</v>
      </c>
      <c r="AE11" s="210" t="str">
        <f t="array" ref="AE11">IFERROR(INDEX($R$9:$R$18,MATCH(0,INDEX(COUNTIF($AE$7:AE10,$R$9:$R$18),),0)),"")</f>
        <v>Food &amp; Beverage</v>
      </c>
      <c r="AF11" s="210">
        <f t="shared" ca="1" si="0"/>
        <v>93</v>
      </c>
      <c r="AG11" s="210" t="str">
        <f t="shared" si="1"/>
        <v>Food &amp; Beverage</v>
      </c>
    </row>
    <row r="12" spans="1:34" x14ac:dyDescent="0.25">
      <c r="B12" s="41"/>
      <c r="C12" s="64">
        <v>75</v>
      </c>
      <c r="D12" s="175" t="s">
        <v>22</v>
      </c>
      <c r="E12" s="169">
        <v>4</v>
      </c>
      <c r="F12" s="58"/>
      <c r="G12" s="59"/>
      <c r="H12" s="60"/>
      <c r="I12" s="59"/>
      <c r="J12" s="59"/>
      <c r="K12" s="46"/>
      <c r="N12" s="210">
        <f>IF(LEN(O12)=0,"",RANK(P12,$P$9:$P$18,0)+COUNTIF($P$9:P12,P12)-1)</f>
        <v>1</v>
      </c>
      <c r="O12" s="211" t="str">
        <f>IF(LEN('Employee Database'!D10)=0,"",'Employee Database'!D10)</f>
        <v>I Ketut Partama</v>
      </c>
      <c r="P12" s="210">
        <f>IF(LEN(O12)=0,"",IF('Employee 4'!$V$21=0,"",'Employee 4'!$V$21))</f>
        <v>97</v>
      </c>
      <c r="Q12" s="211" t="str">
        <f>IF(LEN(O12)=0,"",'Employee 4'!$V$22)</f>
        <v>Excellent</v>
      </c>
      <c r="R12" s="211" t="str">
        <f>IF(LEN('Employee Database'!F10)=0,"",'Employee Database'!F10)</f>
        <v>Human Resources</v>
      </c>
      <c r="S12" s="210">
        <f>IF(LEN(P12)=0,"",P12)</f>
        <v>97</v>
      </c>
      <c r="U12" s="65" t="s">
        <v>73</v>
      </c>
      <c r="V12" s="211" t="str">
        <f t="shared" si="5"/>
        <v>//'Employee 4'!$V$21</v>
      </c>
      <c r="W12" s="211" t="str">
        <f t="shared" si="3"/>
        <v>//'Employee 4'!$V$22</v>
      </c>
      <c r="X12" s="211" t="str">
        <f t="shared" si="4"/>
        <v>'Employee 4'!$V$21</v>
      </c>
      <c r="Y12" s="177" t="s">
        <v>107</v>
      </c>
      <c r="AE12" s="210" t="str">
        <f t="array" ref="AE12">IFERROR(INDEX($R$9:$R$18,MATCH(0,INDEX(COUNTIF($AE$7:AE11,$R$9:$R$18),),0)),"")</f>
        <v/>
      </c>
      <c r="AF12" s="210" t="str">
        <f t="shared" ca="1" si="0"/>
        <v/>
      </c>
      <c r="AG12" s="210" t="str">
        <f t="shared" si="1"/>
        <v/>
      </c>
      <c r="AH12" s="179"/>
    </row>
    <row r="13" spans="1:34" x14ac:dyDescent="0.25">
      <c r="B13" s="41"/>
      <c r="C13" s="66">
        <v>90</v>
      </c>
      <c r="D13" s="176" t="s">
        <v>23</v>
      </c>
      <c r="E13" s="170">
        <v>5</v>
      </c>
      <c r="F13" s="58"/>
      <c r="G13" s="59"/>
      <c r="H13" s="60"/>
      <c r="I13" s="59"/>
      <c r="J13" s="59"/>
      <c r="K13" s="46"/>
      <c r="N13" s="210">
        <f>IF(LEN(O13)=0,"",RANK(P13,$P$9:$P$18,0)+COUNTIF($P$9:P13,P13)-1)</f>
        <v>2</v>
      </c>
      <c r="O13" s="211" t="str">
        <f>IF(LEN('Employee Database'!D11)=0,"",'Employee Database'!D11)</f>
        <v>Ni Made Parwati</v>
      </c>
      <c r="P13" s="210">
        <f>IF(LEN(O13)=0,"",IF('Employee 5'!$V$21=0,"",'Employee 5'!$V$21))</f>
        <v>93</v>
      </c>
      <c r="Q13" s="211" t="str">
        <f>IF(LEN(O13)=0,"",'Employee 5'!$V$22)</f>
        <v>Excellent</v>
      </c>
      <c r="R13" s="211" t="str">
        <f>IF(LEN('Employee Database'!F11)=0,"",'Employee Database'!F11)</f>
        <v>Food &amp; Beverage</v>
      </c>
      <c r="S13" s="210">
        <f t="shared" si="2"/>
        <v>93</v>
      </c>
      <c r="U13" s="65" t="s">
        <v>74</v>
      </c>
      <c r="V13" s="211" t="str">
        <f t="shared" si="5"/>
        <v>//'Employee 5'!$V$21</v>
      </c>
      <c r="W13" s="211" t="str">
        <f t="shared" si="3"/>
        <v>//'Employee 5'!$V$22</v>
      </c>
      <c r="X13" s="211" t="str">
        <f t="shared" si="4"/>
        <v>'Employee 5'!$V$21</v>
      </c>
      <c r="Y13" s="177" t="s">
        <v>108</v>
      </c>
      <c r="AA13" s="53" t="s">
        <v>87</v>
      </c>
      <c r="AB13" s="53"/>
      <c r="AC13" s="53"/>
      <c r="AE13" s="210" t="str">
        <f t="array" ref="AE13">IFERROR(INDEX($R$9:$R$18,MATCH(0,INDEX(COUNTIF($AE$7:AE12,$R$9:$R$18),),0)),"")</f>
        <v/>
      </c>
      <c r="AF13" s="210" t="str">
        <f t="shared" ca="1" si="0"/>
        <v/>
      </c>
      <c r="AG13" s="210" t="str">
        <f t="shared" si="1"/>
        <v/>
      </c>
    </row>
    <row r="14" spans="1:34" x14ac:dyDescent="0.25">
      <c r="B14" s="41"/>
      <c r="C14" s="67"/>
      <c r="D14" s="58"/>
      <c r="E14" s="58"/>
      <c r="F14" s="58"/>
      <c r="G14" s="59"/>
      <c r="H14" s="60"/>
      <c r="I14" s="59"/>
      <c r="J14" s="59"/>
      <c r="K14" s="46"/>
      <c r="N14" s="210" t="str">
        <f>IF(LEN(O14)=0,"",RANK(P14,$P$9:$P$18,0)+COUNTIF($P$9:P14,P14)-1)</f>
        <v/>
      </c>
      <c r="O14" s="211" t="str">
        <f>IF(LEN('Employee Database'!D12)=0,"",'Employee Database'!D12)</f>
        <v/>
      </c>
      <c r="P14" s="210" t="str">
        <f>IF(LEN(O14)=0,"",IF('Employee 6'!$V$21=0,"",'Employee 6'!$V$21))</f>
        <v/>
      </c>
      <c r="Q14" s="211" t="str">
        <f>IF(LEN(O14)=0,"",'Employee 6'!$V$22)</f>
        <v/>
      </c>
      <c r="R14" s="211" t="str">
        <f>IF(LEN('Employee Database'!F12)=0,"",'Employee Database'!F12)</f>
        <v/>
      </c>
      <c r="S14" s="210" t="str">
        <f t="shared" si="2"/>
        <v/>
      </c>
      <c r="U14" s="65" t="s">
        <v>75</v>
      </c>
      <c r="V14" s="211" t="str">
        <f t="shared" si="5"/>
        <v>//'Employee 6'!$V$21</v>
      </c>
      <c r="W14" s="211" t="str">
        <f t="shared" si="3"/>
        <v>//'Employee 6'!$V$22</v>
      </c>
      <c r="X14" s="211" t="str">
        <f t="shared" si="4"/>
        <v>'Employee 6'!$V$21</v>
      </c>
      <c r="Y14" s="177" t="s">
        <v>109</v>
      </c>
      <c r="AA14" s="210" t="e">
        <f>VLOOKUP(MIN(N9:N18)+2,N:P,2,FALSE)</f>
        <v>#VALUE!</v>
      </c>
      <c r="AB14" s="210" t="e">
        <f>VLOOKUP(MIN(N9:N18)+2,N:P,3,FALSE)</f>
        <v>#VALUE!</v>
      </c>
      <c r="AC14" s="210" t="e">
        <f>VLOOKUP(MIN(N9:N18)+2,N:Q,4,FALSE)</f>
        <v>#VALUE!</v>
      </c>
      <c r="AE14" s="210" t="str">
        <f t="array" ref="AE14">IFERROR(INDEX($R$9:$R$18,MATCH(0,INDEX(COUNTIF($AE$7:AE13,$R$9:$R$18),),0)),"")</f>
        <v/>
      </c>
      <c r="AF14" s="210" t="str">
        <f t="shared" ca="1" si="0"/>
        <v/>
      </c>
      <c r="AG14" s="210" t="str">
        <f t="shared" si="1"/>
        <v/>
      </c>
    </row>
    <row r="15" spans="1:34" x14ac:dyDescent="0.25">
      <c r="B15" s="41"/>
      <c r="C15" s="68" t="s">
        <v>84</v>
      </c>
      <c r="D15" s="69"/>
      <c r="E15" s="70"/>
      <c r="F15" s="59"/>
      <c r="G15" s="59"/>
      <c r="H15" s="60"/>
      <c r="I15" s="59"/>
      <c r="J15" s="59"/>
      <c r="K15" s="46"/>
      <c r="N15" s="210" t="str">
        <f>IF(LEN(O15)=0,"",RANK(P15,$P$9:$P$18,0)+COUNTIF($P$9:P15,P15)-1)</f>
        <v/>
      </c>
      <c r="O15" s="211" t="str">
        <f>IF(LEN('Employee Database'!D13)=0,"",'Employee Database'!D13)</f>
        <v/>
      </c>
      <c r="P15" s="210" t="str">
        <f>IF(LEN(O15)=0,"",IF('Employee 7'!$V$21=0,"",'Employee 7'!$V$21))</f>
        <v/>
      </c>
      <c r="Q15" s="211" t="str">
        <f>IF(LEN(O15)=0,"",'Employee 7'!$V$22)</f>
        <v/>
      </c>
      <c r="R15" s="211" t="str">
        <f>IF(LEN('Employee Database'!F13)=0,"",'Employee Database'!F13)</f>
        <v/>
      </c>
      <c r="S15" s="210" t="str">
        <f t="shared" si="2"/>
        <v/>
      </c>
      <c r="U15" s="65" t="s">
        <v>76</v>
      </c>
      <c r="V15" s="211" t="str">
        <f t="shared" si="5"/>
        <v>//'Employee 7'!$V$21</v>
      </c>
      <c r="W15" s="211" t="str">
        <f t="shared" si="3"/>
        <v>//'Employee 7'!$V$22</v>
      </c>
      <c r="X15" s="211" t="str">
        <f t="shared" si="4"/>
        <v>'Employee 7'!$V$21</v>
      </c>
      <c r="Y15" s="177" t="s">
        <v>110</v>
      </c>
      <c r="AE15" s="210" t="str">
        <f t="array" ref="AE15">IFERROR(INDEX($R$9:$R$18,MATCH(0,INDEX(COUNTIF($AE$7:AE14,$R$9:$R$18),),0)),"")</f>
        <v/>
      </c>
      <c r="AF15" s="210" t="str">
        <f t="shared" ca="1" si="0"/>
        <v/>
      </c>
      <c r="AG15" s="210" t="str">
        <f t="shared" si="1"/>
        <v/>
      </c>
    </row>
    <row r="16" spans="1:34" x14ac:dyDescent="0.25">
      <c r="B16" s="41"/>
      <c r="C16" s="55" t="s">
        <v>60</v>
      </c>
      <c r="D16" s="56" t="s">
        <v>61</v>
      </c>
      <c r="E16" s="57" t="s">
        <v>62</v>
      </c>
      <c r="F16" s="59"/>
      <c r="G16" s="59"/>
      <c r="H16" s="60"/>
      <c r="I16" s="59"/>
      <c r="J16" s="59"/>
      <c r="K16" s="46"/>
      <c r="N16" s="210" t="str">
        <f>IF(LEN(O16)=0,"",RANK(P16,$P$9:$P$18,0)+COUNTIF($P$9:P16,P16)-1)</f>
        <v/>
      </c>
      <c r="O16" s="211" t="str">
        <f>IF(LEN('Employee Database'!D14)=0,"",'Employee Database'!D14)</f>
        <v/>
      </c>
      <c r="P16" s="210" t="str">
        <f>IF(LEN(O16)=0,"",IF('Employee 8'!$V$21=0,"",'Employee 8'!$V$21))</f>
        <v/>
      </c>
      <c r="Q16" s="211" t="str">
        <f>IF(LEN(O16)=0,"",'Employee 8'!$V$22)</f>
        <v/>
      </c>
      <c r="R16" s="211" t="str">
        <f>IF(LEN('Employee Database'!F14)=0,"",'Employee Database'!F14)</f>
        <v/>
      </c>
      <c r="S16" s="210" t="str">
        <f t="shared" si="2"/>
        <v/>
      </c>
      <c r="U16" s="65" t="s">
        <v>77</v>
      </c>
      <c r="V16" s="211" t="str">
        <f t="shared" si="5"/>
        <v>//'Employee 8'!$V$21</v>
      </c>
      <c r="W16" s="211" t="str">
        <f t="shared" si="3"/>
        <v>//'Employee 8'!$V$22</v>
      </c>
      <c r="X16" s="211" t="str">
        <f t="shared" si="4"/>
        <v>'Employee 8'!$V$21</v>
      </c>
      <c r="Y16" s="177" t="s">
        <v>111</v>
      </c>
      <c r="AA16" s="71" t="s">
        <v>90</v>
      </c>
      <c r="AB16" s="71"/>
      <c r="AC16" s="71"/>
      <c r="AE16" s="210" t="str">
        <f t="array" ref="AE16">IFERROR(INDEX($R$9:$R$18,MATCH(0,INDEX(COUNTIF($AE$7:AE15,$R$9:$R$18),),0)),"")</f>
        <v/>
      </c>
      <c r="AF16" s="210" t="str">
        <f t="shared" ca="1" si="0"/>
        <v/>
      </c>
      <c r="AG16" s="210" t="str">
        <f t="shared" si="1"/>
        <v/>
      </c>
    </row>
    <row r="17" spans="2:33" x14ac:dyDescent="0.25">
      <c r="B17" s="41"/>
      <c r="C17" s="173" t="s">
        <v>19</v>
      </c>
      <c r="D17" s="171">
        <v>0.1</v>
      </c>
      <c r="E17" s="212">
        <f>IFERROR(COUNTIF($Q$9:$Q$58,C17)/(COUNTIF($Q$9:$Q$58,$C$17)+COUNTIF($Q$9:$Q$58,$C$18)+COUNTIF($Q$9:$Q$58,$C$19)+COUNTIF($Q$9:$Q$58,$C$20)+COUNTIF($Q$9:$Q$58,$C$21)),"-")</f>
        <v>0.6</v>
      </c>
      <c r="F17" s="59"/>
      <c r="G17" s="59"/>
      <c r="H17" s="60"/>
      <c r="I17" s="59"/>
      <c r="J17" s="59"/>
      <c r="K17" s="46"/>
      <c r="N17" s="210" t="str">
        <f>IF(LEN(O17)=0,"",RANK(P17,$P$9:$P$18,0)+COUNTIF($P$9:P17,P17)-1)</f>
        <v/>
      </c>
      <c r="O17" s="211" t="str">
        <f>IF(LEN('Employee Database'!D15)=0,"",'Employee Database'!D15)</f>
        <v/>
      </c>
      <c r="P17" s="210" t="str">
        <f>IF(LEN(O17)=0,"",IF('Employee 9'!$V$21=0,"",'Employee 9'!$V$21))</f>
        <v/>
      </c>
      <c r="Q17" s="211" t="str">
        <f>IF(LEN(O17)=0,"",'Employee 9'!$V$22)</f>
        <v/>
      </c>
      <c r="R17" s="211" t="str">
        <f>IF(LEN('Employee Database'!F15)=0,"",'Employee Database'!F15)</f>
        <v/>
      </c>
      <c r="S17" s="210" t="str">
        <f t="shared" si="2"/>
        <v/>
      </c>
      <c r="U17" s="65" t="s">
        <v>78</v>
      </c>
      <c r="V17" s="211" t="str">
        <f t="shared" si="5"/>
        <v>//'Employee 9'!$V$21</v>
      </c>
      <c r="W17" s="211" t="str">
        <f t="shared" si="3"/>
        <v>//'Employee 9'!$V$22</v>
      </c>
      <c r="X17" s="211" t="str">
        <f t="shared" si="4"/>
        <v>'Employee 9'!$V$21</v>
      </c>
      <c r="Y17" s="177" t="s">
        <v>112</v>
      </c>
      <c r="AA17" s="210" t="e">
        <f>VLOOKUP(MAX(N9:N18)-2,N:P,2,FALSE)</f>
        <v>#VALUE!</v>
      </c>
      <c r="AB17" s="210" t="e">
        <f>VLOOKUP(MAX(N9:N18)-2,N:P,3,FALSE)</f>
        <v>#VALUE!</v>
      </c>
      <c r="AC17" s="210" t="e">
        <f>VLOOKUP(MAX(N9:N18)-2,N:Q,4,FALSE)</f>
        <v>#VALUE!</v>
      </c>
      <c r="AE17" s="210" t="str">
        <f t="array" ref="AE17">IFERROR(INDEX($R$9:$R$18,MATCH(0,INDEX(COUNTIF($AE$7:AE16,$R$9:$R$18),),0)),"")</f>
        <v/>
      </c>
      <c r="AF17" s="210" t="str">
        <f t="shared" ca="1" si="0"/>
        <v/>
      </c>
      <c r="AG17" s="210" t="str">
        <f t="shared" si="1"/>
        <v/>
      </c>
    </row>
    <row r="18" spans="2:33" x14ac:dyDescent="0.25">
      <c r="B18" s="41"/>
      <c r="C18" s="173" t="s">
        <v>20</v>
      </c>
      <c r="D18" s="171">
        <v>0.2</v>
      </c>
      <c r="E18" s="212">
        <f>IFERROR(COUNTIF($Q$9:$Q$58,C18)/(COUNTIF($Q$9:$Q$58,$C$17)+COUNTIF($Q$9:$Q$58,$C$18)+COUNTIF($Q$9:$Q$58,$C$19)+COUNTIF($Q$9:$Q$58,$C$20)+COUNTIF($Q$9:$Q$58,$C$21)),"-")</f>
        <v>0</v>
      </c>
      <c r="F18" s="59"/>
      <c r="G18" s="59"/>
      <c r="H18" s="60"/>
      <c r="I18" s="59"/>
      <c r="J18" s="59"/>
      <c r="K18" s="46"/>
      <c r="N18" s="210" t="str">
        <f>IF(LEN(O18)=0,"",RANK(P18,$P$9:$P$18,0)+COUNTIF($P$9:P18,P18)-1)</f>
        <v/>
      </c>
      <c r="O18" s="211" t="str">
        <f>IF(LEN('Employee Database'!D16)=0,"",'Employee Database'!D16)</f>
        <v/>
      </c>
      <c r="P18" s="210" t="str">
        <f>IF(LEN(O18)=0,"",IF('Employee 10'!$V$21=0,"",'Employee 10'!$V$21))</f>
        <v/>
      </c>
      <c r="Q18" s="211" t="str">
        <f>IF(LEN(O18)=0,"",'Employee 10'!$V$22)</f>
        <v/>
      </c>
      <c r="R18" s="211" t="str">
        <f>IF(LEN('Employee Database'!F16)=0,"",'Employee Database'!F16)</f>
        <v/>
      </c>
      <c r="S18" s="210" t="str">
        <f t="shared" si="2"/>
        <v/>
      </c>
      <c r="U18" s="65" t="s">
        <v>79</v>
      </c>
      <c r="V18" s="211" t="str">
        <f t="shared" si="5"/>
        <v>//'Employee 10'!$V$21</v>
      </c>
      <c r="W18" s="211" t="str">
        <f t="shared" si="3"/>
        <v>//'Employee 10'!$V$22</v>
      </c>
      <c r="X18" s="211" t="str">
        <f t="shared" si="4"/>
        <v>'Employee 10'!$V$21</v>
      </c>
      <c r="Y18" s="177" t="s">
        <v>113</v>
      </c>
      <c r="AE18" s="210" t="str">
        <f t="array" ref="AE18">IFERROR(INDEX($R$9:$R$18,MATCH(0,INDEX(COUNTIF($AE$7:AE17,$R$9:$R$18),),0)),"")</f>
        <v/>
      </c>
      <c r="AF18" s="210" t="str">
        <f ca="1">IFERROR(AVERAGEIF($R$9:$S$18,AE18,$S$9:$S$18),"")</f>
        <v/>
      </c>
      <c r="AG18" s="210" t="str">
        <f t="shared" si="1"/>
        <v/>
      </c>
    </row>
    <row r="19" spans="2:33" x14ac:dyDescent="0.25">
      <c r="B19" s="41"/>
      <c r="C19" s="173" t="s">
        <v>21</v>
      </c>
      <c r="D19" s="171">
        <v>0.4</v>
      </c>
      <c r="E19" s="212">
        <f>IFERROR(COUNTIF($Q$9:$Q$58,C19)/(COUNTIF($Q$9:$Q$58,$C$17)+COUNTIF($Q$9:$Q$58,$C$18)+COUNTIF($Q$9:$Q$58,$C$19)+COUNTIF($Q$9:$Q$58,$C$20)+COUNTIF($Q$9:$Q$58,$C$21)),"-")</f>
        <v>0</v>
      </c>
      <c r="F19" s="59"/>
      <c r="G19" s="59"/>
      <c r="H19" s="60"/>
      <c r="I19" s="59"/>
      <c r="J19" s="59"/>
      <c r="K19" s="46"/>
      <c r="N19" s="203"/>
      <c r="O19" s="204"/>
      <c r="P19" s="203"/>
      <c r="Q19" s="204"/>
      <c r="R19" s="204"/>
      <c r="S19" s="203"/>
      <c r="U19" s="204"/>
      <c r="V19" s="204"/>
      <c r="W19" s="204"/>
      <c r="X19" s="204"/>
      <c r="Y19" s="207"/>
      <c r="AA19" s="71" t="s">
        <v>89</v>
      </c>
      <c r="AB19" s="71"/>
      <c r="AC19" s="71"/>
      <c r="AE19" s="203"/>
      <c r="AF19" s="203"/>
      <c r="AG19" s="203"/>
    </row>
    <row r="20" spans="2:33" x14ac:dyDescent="0.25">
      <c r="B20" s="41"/>
      <c r="C20" s="173" t="s">
        <v>22</v>
      </c>
      <c r="D20" s="171">
        <v>0.2</v>
      </c>
      <c r="E20" s="212">
        <f>IFERROR(COUNTIF($Q$9:$Q$58,C20)/(COUNTIF($Q$9:$Q$58,$C$17)+COUNTIF($Q$9:$Q$58,$C$18)+COUNTIF($Q$9:$Q$58,$C$19)+COUNTIF($Q$9:$Q$58,$C$20)+COUNTIF($Q$9:$Q$58,$C$21)),"-")</f>
        <v>0</v>
      </c>
      <c r="F20" s="59"/>
      <c r="G20" s="59"/>
      <c r="H20" s="60"/>
      <c r="I20" s="59"/>
      <c r="J20" s="59"/>
      <c r="K20" s="46"/>
      <c r="N20" s="205"/>
      <c r="O20" s="206"/>
      <c r="P20" s="205"/>
      <c r="Q20" s="206"/>
      <c r="R20" s="206"/>
      <c r="S20" s="205"/>
      <c r="U20" s="206"/>
      <c r="V20" s="206"/>
      <c r="W20" s="206"/>
      <c r="X20" s="206"/>
      <c r="Y20" s="208"/>
      <c r="AA20" s="210" t="e">
        <f>VLOOKUP(MAX(N9:N18)-1,N:P,2,FALSE)</f>
        <v>#VALUE!</v>
      </c>
      <c r="AB20" s="210" t="e">
        <f>VLOOKUP(MAX(N9:N18)-1,N:P,3,FALSE)</f>
        <v>#VALUE!</v>
      </c>
      <c r="AC20" s="210" t="e">
        <f>VLOOKUP(MAX(N9:N18)-1,N:Q,4,FALSE)</f>
        <v>#VALUE!</v>
      </c>
      <c r="AE20" s="205"/>
      <c r="AF20" s="205"/>
      <c r="AG20" s="205"/>
    </row>
    <row r="21" spans="2:33" x14ac:dyDescent="0.25">
      <c r="B21" s="41"/>
      <c r="C21" s="174" t="s">
        <v>23</v>
      </c>
      <c r="D21" s="172">
        <v>0</v>
      </c>
      <c r="E21" s="213">
        <f>IFERROR(COUNTIF($Q$9:$Q$58,C21)/(COUNTIF($Q$9:$Q$58,$C$17)+COUNTIF($Q$9:$Q$58,$C$18)+COUNTIF($Q$9:$Q$58,$C$19)+COUNTIF($Q$9:$Q$58,$C$20)+COUNTIF($Q$9:$Q$58,$C$21)),"-")</f>
        <v>0.4</v>
      </c>
      <c r="F21" s="59"/>
      <c r="G21" s="59"/>
      <c r="H21" s="60"/>
      <c r="I21" s="59"/>
      <c r="J21" s="59"/>
      <c r="K21" s="46"/>
      <c r="N21" s="205"/>
      <c r="O21" s="206"/>
      <c r="P21" s="205"/>
      <c r="Q21" s="206"/>
      <c r="R21" s="206"/>
      <c r="S21" s="205"/>
      <c r="U21" s="206"/>
      <c r="V21" s="206"/>
      <c r="W21" s="206"/>
      <c r="X21" s="206"/>
      <c r="Y21" s="208"/>
      <c r="AA21" s="71" t="s">
        <v>88</v>
      </c>
      <c r="AB21" s="71"/>
      <c r="AC21" s="71"/>
      <c r="AE21" s="205"/>
      <c r="AF21" s="205"/>
      <c r="AG21" s="205"/>
    </row>
    <row r="22" spans="2:33" x14ac:dyDescent="0.25">
      <c r="B22" s="41"/>
      <c r="C22" s="67"/>
      <c r="D22" s="72"/>
      <c r="E22" s="73"/>
      <c r="F22" s="59"/>
      <c r="G22" s="59"/>
      <c r="H22" s="60"/>
      <c r="I22" s="59"/>
      <c r="J22" s="59"/>
      <c r="K22" s="46"/>
      <c r="N22" s="205"/>
      <c r="O22" s="206"/>
      <c r="P22" s="205"/>
      <c r="Q22" s="206"/>
      <c r="R22" s="206"/>
      <c r="S22" s="205"/>
      <c r="U22" s="206"/>
      <c r="V22" s="206"/>
      <c r="W22" s="206"/>
      <c r="X22" s="206"/>
      <c r="Y22" s="208"/>
      <c r="AA22" s="210" t="e">
        <f>VLOOKUP(MAX(N9:N18),N:P,2,FALSE)</f>
        <v>#VALUE!</v>
      </c>
      <c r="AB22" s="210" t="e">
        <f>VLOOKUP(MAX(N9:N18),N:P,3,FALSE)</f>
        <v>#VALUE!</v>
      </c>
      <c r="AC22" s="210" t="e">
        <f>VLOOKUP(MAX(N9:N18),N:Q,4,FALSE)</f>
        <v>#VALUE!</v>
      </c>
      <c r="AE22" s="205"/>
      <c r="AF22" s="205"/>
      <c r="AG22" s="205"/>
    </row>
    <row r="23" spans="2:33" x14ac:dyDescent="0.25">
      <c r="B23" s="41"/>
      <c r="C23" s="74" t="s">
        <v>85</v>
      </c>
      <c r="D23" s="75" t="s">
        <v>86</v>
      </c>
      <c r="E23" s="76" t="s">
        <v>87</v>
      </c>
      <c r="F23" s="77"/>
      <c r="G23" s="77"/>
      <c r="H23" s="77"/>
      <c r="I23" s="77"/>
      <c r="J23" s="59"/>
      <c r="K23" s="46"/>
      <c r="N23" s="205"/>
      <c r="O23" s="206"/>
      <c r="P23" s="205"/>
      <c r="Q23" s="206"/>
      <c r="R23" s="206"/>
      <c r="S23" s="205"/>
      <c r="U23" s="206"/>
      <c r="V23" s="206"/>
      <c r="W23" s="206"/>
      <c r="X23" s="206"/>
      <c r="Y23" s="208"/>
      <c r="AE23" s="205"/>
      <c r="AF23" s="205"/>
      <c r="AG23" s="205"/>
    </row>
    <row r="24" spans="2:33" ht="15.75" x14ac:dyDescent="0.25">
      <c r="B24" s="41"/>
      <c r="C24" s="214" t="str">
        <f>IFERROR(AA8,"-")</f>
        <v>-</v>
      </c>
      <c r="D24" s="215" t="str">
        <f>IFERROR(AA11,"-")</f>
        <v>-</v>
      </c>
      <c r="E24" s="216" t="str">
        <f>IFERROR(AA14,"-")</f>
        <v>-</v>
      </c>
      <c r="F24" s="77"/>
      <c r="G24" s="77"/>
      <c r="H24" s="77"/>
      <c r="I24" s="77"/>
      <c r="J24" s="59"/>
      <c r="K24" s="46"/>
      <c r="N24" s="205"/>
      <c r="O24" s="206"/>
      <c r="P24" s="205"/>
      <c r="Q24" s="206"/>
      <c r="R24" s="206"/>
      <c r="S24" s="205"/>
      <c r="U24" s="206"/>
      <c r="V24" s="206"/>
      <c r="W24" s="206"/>
      <c r="X24" s="206"/>
      <c r="Y24" s="208"/>
      <c r="AA24" s="78" t="s">
        <v>97</v>
      </c>
      <c r="AB24" s="223" t="str">
        <f ca="1">IFERROR(VLOOKUP(MAX(AF8:AF18),AF8:AG18,2,FALSE),"-")</f>
        <v>Human Resources</v>
      </c>
      <c r="AE24" s="205"/>
      <c r="AF24" s="205"/>
      <c r="AG24" s="205"/>
    </row>
    <row r="25" spans="2:33" ht="15.75" x14ac:dyDescent="0.25">
      <c r="B25" s="41"/>
      <c r="C25" s="217" t="str">
        <f>IFERROR(AB8,"-")</f>
        <v>-</v>
      </c>
      <c r="D25" s="218" t="str">
        <f>IFERROR(AB11,"-")</f>
        <v>-</v>
      </c>
      <c r="E25" s="219" t="str">
        <f>IFERROR(AB14,"-")</f>
        <v>-</v>
      </c>
      <c r="F25" s="77"/>
      <c r="G25" s="77"/>
      <c r="H25" s="77"/>
      <c r="I25" s="77"/>
      <c r="J25" s="59"/>
      <c r="K25" s="46"/>
      <c r="N25" s="205"/>
      <c r="O25" s="206"/>
      <c r="P25" s="205"/>
      <c r="Q25" s="206"/>
      <c r="R25" s="206"/>
      <c r="S25" s="205"/>
      <c r="U25" s="206"/>
      <c r="V25" s="206"/>
      <c r="W25" s="206"/>
      <c r="X25" s="206"/>
      <c r="Y25" s="208"/>
      <c r="AA25" s="78" t="s">
        <v>98</v>
      </c>
      <c r="AB25" s="223" t="str">
        <f ca="1">IFERROR(VLOOKUP(MIN(AF8:AF18),AF8:AG18,2,FALSE),"-")</f>
        <v>Food &amp; Beverage</v>
      </c>
      <c r="AE25" s="205"/>
      <c r="AF25" s="205"/>
      <c r="AG25" s="205"/>
    </row>
    <row r="26" spans="2:33" x14ac:dyDescent="0.25">
      <c r="B26" s="41"/>
      <c r="C26" s="220" t="str">
        <f>IFERROR(AC8,"-")</f>
        <v>-</v>
      </c>
      <c r="D26" s="221" t="str">
        <f>IFERROR(AC11,"-")</f>
        <v>-</v>
      </c>
      <c r="E26" s="222" t="str">
        <f>IFERROR(AC14,"-")</f>
        <v>-</v>
      </c>
      <c r="F26" s="77"/>
      <c r="G26" s="77"/>
      <c r="H26" s="77"/>
      <c r="I26" s="77"/>
      <c r="J26" s="59"/>
      <c r="K26" s="46"/>
      <c r="N26" s="205"/>
      <c r="O26" s="206"/>
      <c r="P26" s="205"/>
      <c r="Q26" s="206"/>
      <c r="R26" s="206"/>
      <c r="S26" s="205"/>
      <c r="U26" s="206"/>
      <c r="V26" s="206"/>
      <c r="W26" s="206"/>
      <c r="X26" s="206"/>
      <c r="Y26" s="208"/>
      <c r="AE26" s="205"/>
      <c r="AF26" s="205"/>
      <c r="AG26" s="205"/>
    </row>
    <row r="27" spans="2:33" x14ac:dyDescent="0.25">
      <c r="B27" s="41"/>
      <c r="C27" s="67"/>
      <c r="D27" s="72"/>
      <c r="E27" s="73"/>
      <c r="F27" s="59"/>
      <c r="G27" s="59"/>
      <c r="H27" s="60"/>
      <c r="I27" s="59"/>
      <c r="J27" s="59"/>
      <c r="K27" s="46"/>
      <c r="N27" s="205"/>
      <c r="O27" s="206"/>
      <c r="P27" s="205"/>
      <c r="Q27" s="206"/>
      <c r="R27" s="206"/>
      <c r="S27" s="205"/>
      <c r="U27" s="206"/>
      <c r="V27" s="206"/>
      <c r="W27" s="206"/>
      <c r="X27" s="206"/>
      <c r="Y27" s="208"/>
      <c r="AA27" s="178"/>
      <c r="AE27" s="205"/>
      <c r="AF27" s="205"/>
      <c r="AG27" s="205"/>
    </row>
    <row r="28" spans="2:33" x14ac:dyDescent="0.25">
      <c r="B28" s="41"/>
      <c r="C28" s="79" t="s">
        <v>88</v>
      </c>
      <c r="D28" s="80" t="s">
        <v>89</v>
      </c>
      <c r="E28" s="81" t="s">
        <v>90</v>
      </c>
      <c r="F28" s="59"/>
      <c r="G28" s="59"/>
      <c r="H28" s="60"/>
      <c r="I28" s="59"/>
      <c r="J28" s="59"/>
      <c r="K28" s="46"/>
      <c r="N28" s="205"/>
      <c r="O28" s="206"/>
      <c r="P28" s="205"/>
      <c r="Q28" s="206"/>
      <c r="R28" s="206"/>
      <c r="S28" s="205"/>
      <c r="U28" s="206"/>
      <c r="V28" s="206"/>
      <c r="W28" s="206"/>
      <c r="X28" s="206"/>
      <c r="Y28" s="208"/>
      <c r="AA28" s="178"/>
      <c r="AE28" s="205"/>
      <c r="AF28" s="205"/>
      <c r="AG28" s="205"/>
    </row>
    <row r="29" spans="2:33" x14ac:dyDescent="0.25">
      <c r="B29" s="41"/>
      <c r="C29" s="224" t="str">
        <f>IFERROR(AA22,"-")</f>
        <v>-</v>
      </c>
      <c r="D29" s="225" t="str">
        <f>IFERROR(AA20,"-")</f>
        <v>-</v>
      </c>
      <c r="E29" s="226" t="str">
        <f>IFERROR(AA17,"-")</f>
        <v>-</v>
      </c>
      <c r="F29" s="59"/>
      <c r="G29" s="59"/>
      <c r="H29" s="60"/>
      <c r="I29" s="59"/>
      <c r="J29" s="59"/>
      <c r="K29" s="46"/>
      <c r="N29" s="205"/>
      <c r="O29" s="206"/>
      <c r="P29" s="205"/>
      <c r="Q29" s="206"/>
      <c r="R29" s="206"/>
      <c r="S29" s="205"/>
      <c r="U29" s="206"/>
      <c r="V29" s="206"/>
      <c r="W29" s="206"/>
      <c r="X29" s="206"/>
      <c r="Y29" s="208"/>
      <c r="AA29" s="178"/>
      <c r="AE29" s="205"/>
      <c r="AF29" s="205"/>
      <c r="AG29" s="205"/>
    </row>
    <row r="30" spans="2:33" x14ac:dyDescent="0.25">
      <c r="B30" s="41"/>
      <c r="C30" s="227" t="str">
        <f>IFERROR(AB22,"-")</f>
        <v>-</v>
      </c>
      <c r="D30" s="228" t="str">
        <f>IFERROR(AB17,"-")</f>
        <v>-</v>
      </c>
      <c r="E30" s="229" t="str">
        <f>IFERROR(AB17,"-")</f>
        <v>-</v>
      </c>
      <c r="F30" s="59"/>
      <c r="G30" s="59"/>
      <c r="H30" s="60"/>
      <c r="I30" s="59"/>
      <c r="J30" s="59"/>
      <c r="K30" s="46"/>
      <c r="N30" s="205"/>
      <c r="O30" s="206"/>
      <c r="P30" s="205"/>
      <c r="Q30" s="206"/>
      <c r="R30" s="206"/>
      <c r="S30" s="205"/>
      <c r="U30" s="206"/>
      <c r="V30" s="206"/>
      <c r="W30" s="206"/>
      <c r="X30" s="206"/>
      <c r="Y30" s="208"/>
      <c r="AA30" s="178"/>
    </row>
    <row r="31" spans="2:33" x14ac:dyDescent="0.25">
      <c r="B31" s="41"/>
      <c r="C31" s="230" t="str">
        <f>IFERROR(AC22,"-")</f>
        <v>-</v>
      </c>
      <c r="D31" s="231" t="str">
        <f>IFERROR(AC17,"-")</f>
        <v>-</v>
      </c>
      <c r="E31" s="232" t="str">
        <f>IFERROR(AC17,"-")</f>
        <v>-</v>
      </c>
      <c r="F31" s="59"/>
      <c r="G31" s="59"/>
      <c r="H31" s="60"/>
      <c r="I31" s="59"/>
      <c r="J31" s="59"/>
      <c r="K31" s="46"/>
      <c r="N31" s="205"/>
      <c r="O31" s="206"/>
      <c r="P31" s="205"/>
      <c r="Q31" s="206"/>
      <c r="R31" s="206"/>
      <c r="S31" s="205"/>
      <c r="U31" s="206"/>
      <c r="V31" s="206"/>
      <c r="W31" s="206"/>
      <c r="X31" s="206"/>
      <c r="Y31" s="208"/>
      <c r="AA31" s="178"/>
    </row>
    <row r="32" spans="2:33" x14ac:dyDescent="0.25">
      <c r="B32" s="82"/>
      <c r="C32" s="83"/>
      <c r="D32" s="83"/>
      <c r="E32" s="83"/>
      <c r="F32" s="83"/>
      <c r="G32" s="83"/>
      <c r="H32" s="83"/>
      <c r="I32" s="83"/>
      <c r="J32" s="83"/>
      <c r="K32" s="84"/>
      <c r="N32" s="205"/>
      <c r="O32" s="206"/>
      <c r="P32" s="205"/>
      <c r="Q32" s="206"/>
      <c r="R32" s="206"/>
      <c r="S32" s="205"/>
      <c r="U32" s="206"/>
      <c r="V32" s="206"/>
      <c r="W32" s="206"/>
      <c r="X32" s="206"/>
      <c r="Y32" s="208"/>
    </row>
    <row r="33" spans="2:25" ht="7.15" customHeight="1" x14ac:dyDescent="0.25">
      <c r="N33" s="205"/>
      <c r="O33" s="206"/>
      <c r="P33" s="205"/>
      <c r="Q33" s="206"/>
      <c r="R33" s="206"/>
      <c r="S33" s="205"/>
      <c r="U33" s="206"/>
      <c r="V33" s="206"/>
      <c r="W33" s="206"/>
      <c r="X33" s="206"/>
      <c r="Y33" s="208"/>
    </row>
    <row r="34" spans="2:25" ht="22.9" customHeight="1" x14ac:dyDescent="0.25">
      <c r="B34" s="85"/>
      <c r="C34" s="86"/>
      <c r="D34" s="86"/>
      <c r="E34" s="86"/>
      <c r="F34" s="86"/>
      <c r="G34" s="86"/>
      <c r="H34" s="85"/>
      <c r="I34" s="85"/>
      <c r="J34" s="85"/>
      <c r="K34" s="85"/>
      <c r="N34" s="205"/>
      <c r="O34" s="206"/>
      <c r="P34" s="205"/>
      <c r="Q34" s="206"/>
      <c r="R34" s="206"/>
      <c r="S34" s="205"/>
      <c r="U34" s="206"/>
      <c r="V34" s="206"/>
      <c r="W34" s="206"/>
      <c r="X34" s="206"/>
      <c r="Y34" s="208"/>
    </row>
    <row r="35" spans="2:25" x14ac:dyDescent="0.25">
      <c r="N35" s="205"/>
      <c r="O35" s="206"/>
      <c r="P35" s="205"/>
      <c r="Q35" s="206"/>
      <c r="R35" s="206"/>
      <c r="S35" s="205"/>
      <c r="U35" s="206"/>
      <c r="V35" s="206"/>
      <c r="W35" s="206"/>
      <c r="X35" s="206"/>
      <c r="Y35" s="208"/>
    </row>
    <row r="36" spans="2:25" x14ac:dyDescent="0.25">
      <c r="N36" s="205"/>
      <c r="O36" s="206"/>
      <c r="P36" s="205"/>
      <c r="Q36" s="206"/>
      <c r="R36" s="206"/>
      <c r="S36" s="205"/>
      <c r="U36" s="206"/>
      <c r="V36" s="206"/>
      <c r="W36" s="206"/>
      <c r="X36" s="206"/>
      <c r="Y36" s="208"/>
    </row>
    <row r="37" spans="2:25" x14ac:dyDescent="0.25">
      <c r="N37" s="205"/>
      <c r="O37" s="206"/>
      <c r="P37" s="205"/>
      <c r="Q37" s="206"/>
      <c r="R37" s="206"/>
      <c r="S37" s="205"/>
      <c r="U37" s="206"/>
      <c r="V37" s="206"/>
      <c r="W37" s="206"/>
      <c r="X37" s="206"/>
      <c r="Y37" s="208"/>
    </row>
    <row r="38" spans="2:25" x14ac:dyDescent="0.25">
      <c r="N38" s="205"/>
      <c r="O38" s="206"/>
      <c r="P38" s="205"/>
      <c r="Q38" s="206"/>
      <c r="R38" s="206"/>
      <c r="S38" s="205"/>
      <c r="U38" s="206"/>
      <c r="V38" s="206"/>
      <c r="W38" s="206"/>
      <c r="X38" s="206"/>
      <c r="Y38" s="208"/>
    </row>
    <row r="39" spans="2:25" x14ac:dyDescent="0.25">
      <c r="N39" s="205"/>
      <c r="O39" s="206"/>
      <c r="P39" s="205"/>
      <c r="Q39" s="206"/>
      <c r="R39" s="206"/>
      <c r="S39" s="205"/>
      <c r="U39" s="206"/>
      <c r="V39" s="206"/>
      <c r="W39" s="206"/>
      <c r="X39" s="206"/>
      <c r="Y39" s="208"/>
    </row>
    <row r="40" spans="2:25" x14ac:dyDescent="0.25">
      <c r="N40" s="205"/>
      <c r="O40" s="206"/>
      <c r="P40" s="205"/>
      <c r="Q40" s="206"/>
      <c r="R40" s="206"/>
      <c r="S40" s="205"/>
      <c r="U40" s="206"/>
      <c r="V40" s="206"/>
      <c r="W40" s="206"/>
      <c r="X40" s="206"/>
      <c r="Y40" s="208"/>
    </row>
    <row r="41" spans="2:25" x14ac:dyDescent="0.25">
      <c r="N41" s="205"/>
      <c r="O41" s="206"/>
      <c r="P41" s="205"/>
      <c r="Q41" s="206"/>
      <c r="R41" s="206"/>
      <c r="S41" s="205"/>
      <c r="U41" s="206"/>
      <c r="V41" s="206"/>
      <c r="W41" s="206"/>
      <c r="X41" s="206"/>
      <c r="Y41" s="208"/>
    </row>
    <row r="42" spans="2:25" x14ac:dyDescent="0.25">
      <c r="N42" s="205"/>
      <c r="O42" s="206"/>
      <c r="P42" s="205"/>
      <c r="Q42" s="206"/>
      <c r="R42" s="206"/>
      <c r="S42" s="205"/>
      <c r="U42" s="206"/>
      <c r="V42" s="206"/>
      <c r="W42" s="206"/>
      <c r="X42" s="206"/>
      <c r="Y42" s="208"/>
    </row>
    <row r="43" spans="2:25" x14ac:dyDescent="0.25">
      <c r="N43" s="205"/>
      <c r="O43" s="206"/>
      <c r="P43" s="205"/>
      <c r="Q43" s="206"/>
      <c r="R43" s="206"/>
      <c r="S43" s="205"/>
      <c r="U43" s="206"/>
      <c r="V43" s="206"/>
      <c r="W43" s="206"/>
      <c r="X43" s="206"/>
      <c r="Y43" s="208"/>
    </row>
    <row r="44" spans="2:25" x14ac:dyDescent="0.25">
      <c r="N44" s="205"/>
      <c r="O44" s="206"/>
      <c r="P44" s="205"/>
      <c r="Q44" s="206"/>
      <c r="R44" s="206"/>
      <c r="S44" s="205"/>
      <c r="U44" s="206"/>
      <c r="V44" s="206"/>
      <c r="W44" s="206"/>
      <c r="X44" s="206"/>
      <c r="Y44" s="208"/>
    </row>
    <row r="45" spans="2:25" x14ac:dyDescent="0.25">
      <c r="N45" s="205"/>
      <c r="O45" s="206"/>
      <c r="P45" s="205"/>
      <c r="Q45" s="206"/>
      <c r="R45" s="206"/>
      <c r="S45" s="205"/>
      <c r="U45" s="206"/>
      <c r="V45" s="206"/>
      <c r="W45" s="206"/>
      <c r="X45" s="206"/>
      <c r="Y45" s="208"/>
    </row>
    <row r="46" spans="2:25" x14ac:dyDescent="0.25">
      <c r="N46" s="205"/>
      <c r="O46" s="206"/>
      <c r="P46" s="205"/>
      <c r="Q46" s="206"/>
      <c r="R46" s="206"/>
      <c r="S46" s="205"/>
      <c r="U46" s="206"/>
      <c r="V46" s="206"/>
      <c r="W46" s="206"/>
      <c r="X46" s="206"/>
      <c r="Y46" s="208"/>
    </row>
    <row r="47" spans="2:25" x14ac:dyDescent="0.25">
      <c r="N47" s="205"/>
      <c r="O47" s="206"/>
      <c r="P47" s="205"/>
      <c r="Q47" s="206"/>
      <c r="R47" s="206"/>
      <c r="S47" s="205"/>
      <c r="U47" s="206"/>
      <c r="V47" s="206"/>
      <c r="W47" s="206"/>
      <c r="X47" s="206"/>
      <c r="Y47" s="208"/>
    </row>
    <row r="48" spans="2:25" x14ac:dyDescent="0.25">
      <c r="N48" s="205"/>
      <c r="O48" s="206"/>
      <c r="P48" s="205"/>
      <c r="Q48" s="206"/>
      <c r="R48" s="206"/>
      <c r="S48" s="205"/>
      <c r="U48" s="206"/>
      <c r="V48" s="206"/>
      <c r="W48" s="206"/>
      <c r="X48" s="206"/>
      <c r="Y48" s="208"/>
    </row>
    <row r="49" spans="14:25" x14ac:dyDescent="0.25">
      <c r="N49" s="205"/>
      <c r="O49" s="206"/>
      <c r="P49" s="205"/>
      <c r="Q49" s="206"/>
      <c r="R49" s="206"/>
      <c r="S49" s="205"/>
      <c r="U49" s="206"/>
      <c r="V49" s="206"/>
      <c r="W49" s="206"/>
      <c r="X49" s="206"/>
      <c r="Y49" s="208"/>
    </row>
    <row r="50" spans="14:25" x14ac:dyDescent="0.25">
      <c r="N50" s="205"/>
      <c r="O50" s="206"/>
      <c r="P50" s="205"/>
      <c r="Q50" s="206"/>
      <c r="R50" s="206"/>
      <c r="S50" s="205"/>
      <c r="U50" s="206"/>
      <c r="V50" s="206"/>
      <c r="W50" s="206"/>
      <c r="X50" s="206"/>
      <c r="Y50" s="208"/>
    </row>
    <row r="51" spans="14:25" x14ac:dyDescent="0.25">
      <c r="N51" s="205"/>
      <c r="O51" s="206"/>
      <c r="P51" s="205"/>
      <c r="Q51" s="206"/>
      <c r="R51" s="206"/>
      <c r="S51" s="205"/>
      <c r="U51" s="206"/>
      <c r="V51" s="206"/>
      <c r="W51" s="206"/>
      <c r="X51" s="206"/>
      <c r="Y51" s="208"/>
    </row>
    <row r="52" spans="14:25" x14ac:dyDescent="0.25">
      <c r="N52" s="205"/>
      <c r="O52" s="206"/>
      <c r="P52" s="205"/>
      <c r="Q52" s="206"/>
      <c r="R52" s="206"/>
      <c r="S52" s="205"/>
      <c r="U52" s="206"/>
      <c r="V52" s="206"/>
      <c r="W52" s="206"/>
      <c r="X52" s="206"/>
      <c r="Y52" s="208"/>
    </row>
    <row r="53" spans="14:25" x14ac:dyDescent="0.25">
      <c r="N53" s="205"/>
      <c r="O53" s="206"/>
      <c r="P53" s="205"/>
      <c r="Q53" s="206"/>
      <c r="R53" s="206"/>
      <c r="S53" s="205"/>
      <c r="U53" s="206"/>
      <c r="V53" s="206"/>
      <c r="W53" s="206"/>
      <c r="X53" s="206"/>
      <c r="Y53" s="208"/>
    </row>
    <row r="54" spans="14:25" x14ac:dyDescent="0.25">
      <c r="N54" s="205"/>
      <c r="O54" s="206"/>
      <c r="P54" s="205"/>
      <c r="Q54" s="206"/>
      <c r="R54" s="206"/>
      <c r="S54" s="205"/>
      <c r="U54" s="206"/>
      <c r="V54" s="206"/>
      <c r="W54" s="206"/>
      <c r="X54" s="206"/>
      <c r="Y54" s="208"/>
    </row>
    <row r="55" spans="14:25" x14ac:dyDescent="0.25">
      <c r="N55" s="205"/>
      <c r="O55" s="206"/>
      <c r="P55" s="205"/>
      <c r="Q55" s="206"/>
      <c r="R55" s="206"/>
      <c r="S55" s="205"/>
      <c r="U55" s="206"/>
      <c r="V55" s="206"/>
      <c r="W55" s="206"/>
      <c r="X55" s="206"/>
      <c r="Y55" s="208"/>
    </row>
    <row r="56" spans="14:25" x14ac:dyDescent="0.25">
      <c r="N56" s="205"/>
      <c r="O56" s="206"/>
      <c r="P56" s="205"/>
      <c r="Q56" s="206"/>
      <c r="R56" s="206"/>
      <c r="S56" s="205"/>
      <c r="U56" s="206"/>
      <c r="V56" s="206"/>
      <c r="W56" s="206"/>
      <c r="X56" s="206"/>
      <c r="Y56" s="208"/>
    </row>
    <row r="57" spans="14:25" x14ac:dyDescent="0.25">
      <c r="N57" s="205"/>
      <c r="O57" s="206"/>
      <c r="P57" s="205"/>
      <c r="Q57" s="206"/>
      <c r="R57" s="206"/>
      <c r="S57" s="205"/>
      <c r="U57" s="206"/>
      <c r="V57" s="206"/>
      <c r="W57" s="206"/>
      <c r="X57" s="206"/>
      <c r="Y57" s="208"/>
    </row>
    <row r="58" spans="14:25" x14ac:dyDescent="0.25">
      <c r="N58" s="205"/>
      <c r="O58" s="206"/>
      <c r="P58" s="205"/>
      <c r="Q58" s="206"/>
      <c r="R58" s="206"/>
      <c r="S58" s="205"/>
      <c r="U58" s="206"/>
      <c r="V58" s="206"/>
      <c r="W58" s="206"/>
      <c r="X58" s="206"/>
      <c r="Y58" s="208"/>
    </row>
    <row r="59" spans="14:25" ht="7.15" customHeight="1" x14ac:dyDescent="0.25"/>
    <row r="60" spans="14:25" ht="22.9" customHeight="1" x14ac:dyDescent="0.25"/>
  </sheetData>
  <sheetProtection password="8A8E" sheet="1" objects="1" scenarios="1"/>
  <phoneticPr fontId="13" type="noConversion"/>
  <pageMargins left="0.70866141732283472" right="0.70866141732283472" top="0.74803149606299213" bottom="0.74803149606299213" header="0.31496062992125984" footer="0.31496062992125984"/>
  <pageSetup paperSize="9" scale="74"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Y54"/>
  <sheetViews>
    <sheetView showGridLines="0" showRowColHeaders="0" workbookViewId="0">
      <selection activeCell="H9" sqref="H9"/>
    </sheetView>
  </sheetViews>
  <sheetFormatPr defaultColWidth="8.85546875" defaultRowHeight="15" x14ac:dyDescent="0.25"/>
  <cols>
    <col min="1" max="1" width="3.7109375" style="1" customWidth="1"/>
    <col min="2" max="2" width="1.28515625" style="1" customWidth="1"/>
    <col min="3" max="8" width="17.85546875" style="1" customWidth="1"/>
    <col min="9" max="9" width="1.28515625" style="1" customWidth="1"/>
    <col min="10" max="13" width="8.85546875" style="1"/>
    <col min="14" max="16" width="0" style="2" hidden="1" customWidth="1"/>
    <col min="17" max="17" width="19.42578125" style="2" hidden="1" customWidth="1"/>
    <col min="18" max="18" width="12.85546875" style="2" hidden="1" customWidth="1"/>
    <col min="19" max="19" width="15.5703125" style="2" hidden="1" customWidth="1"/>
    <col min="20" max="20" width="5.7109375" style="2" hidden="1" customWidth="1"/>
    <col min="21" max="21" width="10.7109375" style="2" hidden="1" customWidth="1"/>
    <col min="22" max="22" width="12.85546875" style="2" hidden="1" customWidth="1"/>
    <col min="23" max="23" width="10.7109375" style="2" hidden="1" customWidth="1"/>
    <col min="24" max="24" width="5.42578125" style="2" hidden="1" customWidth="1"/>
    <col min="25" max="25" width="8.28515625" style="2" hidden="1" customWidth="1"/>
    <col min="26" max="16384" width="8.85546875" style="1"/>
  </cols>
  <sheetData>
    <row r="1" spans="1:19" ht="7.15" customHeight="1" x14ac:dyDescent="0.25"/>
    <row r="2" spans="1:19" ht="19.149999999999999" customHeight="1" x14ac:dyDescent="0.25">
      <c r="A2" s="3"/>
      <c r="B2" s="4"/>
      <c r="C2" s="5" t="s">
        <v>0</v>
      </c>
      <c r="D2" s="4"/>
      <c r="E2" s="4"/>
      <c r="F2" s="4"/>
      <c r="G2" s="4"/>
      <c r="H2" s="7"/>
      <c r="I2" s="10"/>
    </row>
    <row r="3" spans="1:19" ht="24" customHeight="1" x14ac:dyDescent="0.25">
      <c r="A3" s="3"/>
      <c r="B3" s="11"/>
      <c r="C3" s="12" t="s">
        <v>8</v>
      </c>
      <c r="D3" s="11"/>
      <c r="E3" s="11"/>
      <c r="F3" s="11"/>
      <c r="G3" s="11"/>
      <c r="H3" s="14"/>
      <c r="I3" s="17"/>
    </row>
    <row r="4" spans="1:19" ht="7.15" customHeight="1" x14ac:dyDescent="0.25"/>
    <row r="5" spans="1:19" ht="7.15" customHeight="1" x14ac:dyDescent="0.25">
      <c r="B5" s="38"/>
      <c r="C5" s="39"/>
      <c r="D5" s="39"/>
      <c r="E5" s="39"/>
      <c r="F5" s="39"/>
      <c r="G5" s="39"/>
      <c r="H5" s="39"/>
      <c r="I5" s="40"/>
    </row>
    <row r="6" spans="1:19" x14ac:dyDescent="0.25">
      <c r="B6" s="41"/>
      <c r="C6" s="77"/>
      <c r="D6" s="77"/>
      <c r="E6" s="103" t="s">
        <v>16</v>
      </c>
      <c r="F6" s="260">
        <f>'Employee Database'!C14</f>
        <v>8</v>
      </c>
      <c r="G6" s="261"/>
      <c r="H6" s="77"/>
      <c r="I6" s="46"/>
    </row>
    <row r="7" spans="1:19" x14ac:dyDescent="0.25">
      <c r="B7" s="41"/>
      <c r="C7" s="77"/>
      <c r="D7" s="77"/>
      <c r="E7" s="104" t="s">
        <v>10</v>
      </c>
      <c r="F7" s="234">
        <f>IFERROR(VLOOKUP(F6,'Employee Database'!C:D,2,FALSE),"")</f>
        <v>0</v>
      </c>
      <c r="G7" s="105"/>
      <c r="H7" s="77"/>
      <c r="I7" s="46"/>
    </row>
    <row r="8" spans="1:19" x14ac:dyDescent="0.25">
      <c r="B8" s="41"/>
      <c r="C8" s="77"/>
      <c r="D8" s="77"/>
      <c r="E8" s="106" t="s">
        <v>11</v>
      </c>
      <c r="F8" s="235">
        <f>IFERROR(VLOOKUP(F6,'Employee Database'!C:J,4,FALSE),"")</f>
        <v>0</v>
      </c>
      <c r="G8" s="107"/>
      <c r="H8" s="77"/>
      <c r="I8" s="46"/>
    </row>
    <row r="9" spans="1:19" x14ac:dyDescent="0.25">
      <c r="B9" s="41"/>
      <c r="C9" s="77"/>
      <c r="D9" s="77"/>
      <c r="E9" s="106" t="s">
        <v>12</v>
      </c>
      <c r="F9" s="235">
        <f>IFERROR(VLOOKUP(F6,'Employee Database'!C:J,5,FALSE),"")</f>
        <v>0</v>
      </c>
      <c r="G9" s="107"/>
      <c r="H9" s="77"/>
      <c r="I9" s="46"/>
    </row>
    <row r="10" spans="1:19" x14ac:dyDescent="0.25">
      <c r="B10" s="41"/>
      <c r="C10" s="77"/>
      <c r="D10" s="77"/>
      <c r="E10" s="104" t="s">
        <v>13</v>
      </c>
      <c r="F10" s="236">
        <f>IFERROR(VLOOKUP(F6,'Employee Database'!C:J,6,FALSE),"")</f>
        <v>0</v>
      </c>
      <c r="G10" s="108"/>
      <c r="H10" s="59"/>
      <c r="I10" s="46"/>
    </row>
    <row r="11" spans="1:19" x14ac:dyDescent="0.25">
      <c r="B11" s="41"/>
      <c r="C11" s="77"/>
      <c r="D11" s="77"/>
      <c r="E11" s="104" t="s">
        <v>14</v>
      </c>
      <c r="F11" s="234">
        <f>IFERROR(VLOOKUP(F6,'Employee Database'!C:J,7,FALSE),"")</f>
        <v>0</v>
      </c>
      <c r="G11" s="105"/>
      <c r="H11" s="59"/>
      <c r="I11" s="46"/>
    </row>
    <row r="12" spans="1:19" x14ac:dyDescent="0.25">
      <c r="B12" s="41"/>
      <c r="C12" s="77"/>
      <c r="D12" s="77"/>
      <c r="E12" s="104" t="s">
        <v>15</v>
      </c>
      <c r="F12" s="264"/>
      <c r="G12" s="265"/>
      <c r="H12" s="59"/>
      <c r="I12" s="46"/>
      <c r="N12" s="2" t="s">
        <v>47</v>
      </c>
    </row>
    <row r="13" spans="1:19" x14ac:dyDescent="0.25">
      <c r="B13" s="41"/>
      <c r="C13" s="77"/>
      <c r="D13" s="77"/>
      <c r="E13" s="109" t="s">
        <v>44</v>
      </c>
      <c r="F13" s="237">
        <f>IFERROR(VLOOKUP(F6,'Employee Database'!C:J,8,FALSE),"")</f>
        <v>0</v>
      </c>
      <c r="G13" s="110"/>
      <c r="H13" s="59"/>
      <c r="I13" s="46"/>
      <c r="N13" s="238" t="b">
        <f>AND($N16&lt;=1,LEFT(D16,1)="X")</f>
        <v>0</v>
      </c>
    </row>
    <row r="14" spans="1:19" x14ac:dyDescent="0.25">
      <c r="B14" s="41"/>
      <c r="C14" s="67"/>
      <c r="D14" s="72"/>
      <c r="E14" s="72"/>
      <c r="F14" s="72"/>
      <c r="G14" s="73"/>
      <c r="H14" s="59"/>
      <c r="I14" s="46"/>
    </row>
    <row r="15" spans="1:19" ht="15.75" x14ac:dyDescent="0.25">
      <c r="B15" s="41"/>
      <c r="C15" s="146" t="s">
        <v>43</v>
      </c>
      <c r="D15" s="239" t="str">
        <f>Dashboard!D9</f>
        <v>Poor</v>
      </c>
      <c r="E15" s="239" t="str">
        <f>Dashboard!D10</f>
        <v>Unsatisfactory</v>
      </c>
      <c r="F15" s="239" t="str">
        <f>Dashboard!D11</f>
        <v>Satisfactory</v>
      </c>
      <c r="G15" s="239" t="str">
        <f>Dashboard!D12</f>
        <v>Good</v>
      </c>
      <c r="H15" s="240" t="str">
        <f>Dashboard!D13</f>
        <v>Excellent</v>
      </c>
      <c r="I15" s="46"/>
      <c r="N15" s="2" t="s">
        <v>46</v>
      </c>
      <c r="Q15" s="241" t="str">
        <f>Dashboard!C7</f>
        <v>Settings</v>
      </c>
      <c r="R15" s="20"/>
      <c r="S15" s="21"/>
    </row>
    <row r="16" spans="1:19" x14ac:dyDescent="0.25">
      <c r="B16" s="41"/>
      <c r="C16" s="111" t="s">
        <v>24</v>
      </c>
      <c r="D16" s="112"/>
      <c r="E16" s="112"/>
      <c r="F16" s="112"/>
      <c r="G16" s="112"/>
      <c r="H16" s="113"/>
      <c r="I16" s="46"/>
      <c r="N16" s="238">
        <f>COUNTA(D16:H16)</f>
        <v>0</v>
      </c>
      <c r="Q16" s="242" t="str">
        <f>Dashboard!C8</f>
        <v>Total Score Reference</v>
      </c>
      <c r="R16" s="243" t="str">
        <f>Dashboard!D8</f>
        <v>Performance</v>
      </c>
      <c r="S16" s="244" t="str">
        <f>Dashboard!E8</f>
        <v>Points per review</v>
      </c>
    </row>
    <row r="17" spans="2:25" ht="15.75" x14ac:dyDescent="0.25">
      <c r="B17" s="41"/>
      <c r="C17" s="111" t="s">
        <v>25</v>
      </c>
      <c r="D17" s="112"/>
      <c r="E17" s="112"/>
      <c r="F17" s="112"/>
      <c r="G17" s="112"/>
      <c r="H17" s="113"/>
      <c r="I17" s="46"/>
      <c r="N17" s="238">
        <f t="shared" ref="N17:N35" si="0">COUNTA(D17:H17)</f>
        <v>0</v>
      </c>
      <c r="Q17" s="245">
        <f>Dashboard!C9</f>
        <v>0</v>
      </c>
      <c r="R17" s="246" t="str">
        <f>Dashboard!D9</f>
        <v>Poor</v>
      </c>
      <c r="S17" s="247">
        <f>Dashboard!E9</f>
        <v>1</v>
      </c>
      <c r="U17" s="22" t="s">
        <v>55</v>
      </c>
      <c r="V17" s="23"/>
      <c r="W17" s="23"/>
      <c r="X17" s="23"/>
      <c r="Y17" s="23"/>
    </row>
    <row r="18" spans="2:25" x14ac:dyDescent="0.25">
      <c r="B18" s="41"/>
      <c r="C18" s="111" t="s">
        <v>26</v>
      </c>
      <c r="D18" s="112"/>
      <c r="E18" s="112"/>
      <c r="F18" s="112"/>
      <c r="G18" s="112"/>
      <c r="H18" s="113"/>
      <c r="I18" s="46"/>
      <c r="N18" s="238">
        <f t="shared" si="0"/>
        <v>0</v>
      </c>
      <c r="Q18" s="248">
        <f>Dashboard!C10</f>
        <v>25</v>
      </c>
      <c r="R18" s="246" t="str">
        <f>Dashboard!D10</f>
        <v>Unsatisfactory</v>
      </c>
      <c r="S18" s="249">
        <f>Dashboard!E10</f>
        <v>2</v>
      </c>
      <c r="U18" s="253" t="str">
        <f>Dashboard!D9</f>
        <v>Poor</v>
      </c>
      <c r="V18" s="253" t="str">
        <f>Dashboard!D10</f>
        <v>Unsatisfactory</v>
      </c>
      <c r="W18" s="253" t="str">
        <f>Dashboard!D11</f>
        <v>Satisfactory</v>
      </c>
      <c r="X18" s="253" t="str">
        <f>Dashboard!D12</f>
        <v>Good</v>
      </c>
      <c r="Y18" s="253" t="str">
        <f>Dashboard!D13</f>
        <v>Excellent</v>
      </c>
    </row>
    <row r="19" spans="2:25" x14ac:dyDescent="0.25">
      <c r="B19" s="41"/>
      <c r="C19" s="111" t="s">
        <v>27</v>
      </c>
      <c r="D19" s="112"/>
      <c r="E19" s="112"/>
      <c r="F19" s="112"/>
      <c r="G19" s="112"/>
      <c r="H19" s="113"/>
      <c r="I19" s="46"/>
      <c r="N19" s="238">
        <f t="shared" si="0"/>
        <v>0</v>
      </c>
      <c r="Q19" s="248">
        <f>Dashboard!C11</f>
        <v>50</v>
      </c>
      <c r="R19" s="246" t="str">
        <f>Dashboard!D11</f>
        <v>Satisfactory</v>
      </c>
      <c r="S19" s="249">
        <f>Dashboard!E11</f>
        <v>3</v>
      </c>
      <c r="U19" s="254">
        <f>COUNTA(D16:D35)*VLOOKUP(U18,$R$17:$S$21,2,FALSE)</f>
        <v>0</v>
      </c>
      <c r="V19" s="254">
        <f>COUNTA(E16:E35)*VLOOKUP(V18,$R$17:$S$21,2,FALSE)</f>
        <v>0</v>
      </c>
      <c r="W19" s="254">
        <f t="shared" ref="W19:Y19" si="1">COUNTA(F16:F35)*VLOOKUP(W18,$R$17:$S$21,2,FALSE)</f>
        <v>0</v>
      </c>
      <c r="X19" s="254">
        <f t="shared" si="1"/>
        <v>0</v>
      </c>
      <c r="Y19" s="254">
        <f t="shared" si="1"/>
        <v>0</v>
      </c>
    </row>
    <row r="20" spans="2:25" x14ac:dyDescent="0.25">
      <c r="B20" s="41"/>
      <c r="C20" s="111" t="s">
        <v>45</v>
      </c>
      <c r="D20" s="112"/>
      <c r="E20" s="112"/>
      <c r="F20" s="112"/>
      <c r="G20" s="112"/>
      <c r="H20" s="113"/>
      <c r="I20" s="46"/>
      <c r="N20" s="238">
        <f t="shared" si="0"/>
        <v>0</v>
      </c>
      <c r="Q20" s="248">
        <f>Dashboard!C12</f>
        <v>75</v>
      </c>
      <c r="R20" s="246" t="str">
        <f>Dashboard!D12</f>
        <v>Good</v>
      </c>
      <c r="S20" s="249">
        <f>Dashboard!E12</f>
        <v>4</v>
      </c>
    </row>
    <row r="21" spans="2:25" x14ac:dyDescent="0.25">
      <c r="B21" s="41"/>
      <c r="C21" s="111" t="s">
        <v>28</v>
      </c>
      <c r="D21" s="112"/>
      <c r="E21" s="112"/>
      <c r="F21" s="112"/>
      <c r="G21" s="112"/>
      <c r="H21" s="113"/>
      <c r="I21" s="46"/>
      <c r="N21" s="238">
        <f t="shared" si="0"/>
        <v>0</v>
      </c>
      <c r="Q21" s="250">
        <f>Dashboard!C13</f>
        <v>90</v>
      </c>
      <c r="R21" s="251" t="str">
        <f>Dashboard!D13</f>
        <v>Excellent</v>
      </c>
      <c r="S21" s="252">
        <f>Dashboard!E13</f>
        <v>5</v>
      </c>
      <c r="U21" s="24" t="s">
        <v>56</v>
      </c>
      <c r="V21" s="255">
        <f>SUM(U19:Y19)</f>
        <v>0</v>
      </c>
    </row>
    <row r="22" spans="2:25" x14ac:dyDescent="0.25">
      <c r="B22" s="41"/>
      <c r="C22" s="111" t="s">
        <v>29</v>
      </c>
      <c r="D22" s="112"/>
      <c r="E22" s="112"/>
      <c r="F22" s="112"/>
      <c r="G22" s="112"/>
      <c r="H22" s="113"/>
      <c r="I22" s="46"/>
      <c r="N22" s="238">
        <f t="shared" si="0"/>
        <v>0</v>
      </c>
      <c r="U22" s="24" t="s">
        <v>54</v>
      </c>
      <c r="V22" s="255" t="str">
        <f>VLOOKUP(V21,Q17:R21,2)</f>
        <v>Poor</v>
      </c>
    </row>
    <row r="23" spans="2:25" x14ac:dyDescent="0.25">
      <c r="B23" s="41"/>
      <c r="C23" s="111" t="s">
        <v>30</v>
      </c>
      <c r="D23" s="112"/>
      <c r="E23" s="112"/>
      <c r="F23" s="112"/>
      <c r="G23" s="112"/>
      <c r="H23" s="113"/>
      <c r="I23" s="46"/>
      <c r="N23" s="238">
        <f t="shared" si="0"/>
        <v>0</v>
      </c>
    </row>
    <row r="24" spans="2:25" x14ac:dyDescent="0.25">
      <c r="B24" s="41"/>
      <c r="C24" s="111" t="s">
        <v>31</v>
      </c>
      <c r="D24" s="112"/>
      <c r="E24" s="112"/>
      <c r="F24" s="112"/>
      <c r="G24" s="112"/>
      <c r="H24" s="113"/>
      <c r="I24" s="46"/>
      <c r="N24" s="238">
        <f t="shared" si="0"/>
        <v>0</v>
      </c>
    </row>
    <row r="25" spans="2:25" x14ac:dyDescent="0.25">
      <c r="B25" s="41"/>
      <c r="C25" s="111" t="s">
        <v>32</v>
      </c>
      <c r="D25" s="112"/>
      <c r="E25" s="112"/>
      <c r="F25" s="112"/>
      <c r="G25" s="112"/>
      <c r="H25" s="113"/>
      <c r="I25" s="46"/>
      <c r="N25" s="238">
        <f t="shared" si="0"/>
        <v>0</v>
      </c>
    </row>
    <row r="26" spans="2:25" x14ac:dyDescent="0.25">
      <c r="B26" s="41"/>
      <c r="C26" s="111" t="s">
        <v>33</v>
      </c>
      <c r="D26" s="112"/>
      <c r="E26" s="112"/>
      <c r="F26" s="112"/>
      <c r="G26" s="112"/>
      <c r="H26" s="113"/>
      <c r="I26" s="46"/>
      <c r="N26" s="238">
        <f t="shared" si="0"/>
        <v>0</v>
      </c>
    </row>
    <row r="27" spans="2:25" x14ac:dyDescent="0.25">
      <c r="B27" s="41"/>
      <c r="C27" s="111" t="s">
        <v>34</v>
      </c>
      <c r="D27" s="112"/>
      <c r="E27" s="112"/>
      <c r="F27" s="112"/>
      <c r="G27" s="112"/>
      <c r="H27" s="113"/>
      <c r="I27" s="46"/>
      <c r="N27" s="238">
        <f t="shared" si="0"/>
        <v>0</v>
      </c>
    </row>
    <row r="28" spans="2:25" x14ac:dyDescent="0.25">
      <c r="B28" s="41"/>
      <c r="C28" s="111" t="s">
        <v>35</v>
      </c>
      <c r="D28" s="112"/>
      <c r="E28" s="112"/>
      <c r="F28" s="112"/>
      <c r="G28" s="112"/>
      <c r="H28" s="113"/>
      <c r="I28" s="46"/>
      <c r="N28" s="238">
        <f t="shared" si="0"/>
        <v>0</v>
      </c>
    </row>
    <row r="29" spans="2:25" x14ac:dyDescent="0.25">
      <c r="B29" s="41"/>
      <c r="C29" s="111" t="s">
        <v>36</v>
      </c>
      <c r="D29" s="112"/>
      <c r="E29" s="112"/>
      <c r="F29" s="112"/>
      <c r="G29" s="112"/>
      <c r="H29" s="113"/>
      <c r="I29" s="46"/>
      <c r="N29" s="238">
        <f t="shared" si="0"/>
        <v>0</v>
      </c>
    </row>
    <row r="30" spans="2:25" x14ac:dyDescent="0.25">
      <c r="B30" s="41"/>
      <c r="C30" s="111" t="s">
        <v>42</v>
      </c>
      <c r="D30" s="112"/>
      <c r="E30" s="112"/>
      <c r="F30" s="112"/>
      <c r="G30" s="112"/>
      <c r="H30" s="113"/>
      <c r="I30" s="46"/>
      <c r="N30" s="238">
        <f t="shared" si="0"/>
        <v>0</v>
      </c>
    </row>
    <row r="31" spans="2:25" x14ac:dyDescent="0.25">
      <c r="B31" s="41"/>
      <c r="C31" s="111" t="s">
        <v>37</v>
      </c>
      <c r="D31" s="112"/>
      <c r="E31" s="112"/>
      <c r="F31" s="112"/>
      <c r="G31" s="112"/>
      <c r="H31" s="113"/>
      <c r="I31" s="46"/>
      <c r="N31" s="238">
        <f t="shared" si="0"/>
        <v>0</v>
      </c>
    </row>
    <row r="32" spans="2:25" x14ac:dyDescent="0.25">
      <c r="B32" s="41"/>
      <c r="C32" s="111" t="s">
        <v>38</v>
      </c>
      <c r="D32" s="112"/>
      <c r="E32" s="112"/>
      <c r="F32" s="112"/>
      <c r="G32" s="112"/>
      <c r="H32" s="113"/>
      <c r="I32" s="46"/>
      <c r="N32" s="238">
        <f t="shared" si="0"/>
        <v>0</v>
      </c>
    </row>
    <row r="33" spans="2:14" x14ac:dyDescent="0.25">
      <c r="B33" s="41"/>
      <c r="C33" s="111" t="s">
        <v>39</v>
      </c>
      <c r="D33" s="112"/>
      <c r="E33" s="112"/>
      <c r="F33" s="112"/>
      <c r="G33" s="112"/>
      <c r="H33" s="113"/>
      <c r="I33" s="46"/>
      <c r="N33" s="238">
        <f t="shared" si="0"/>
        <v>0</v>
      </c>
    </row>
    <row r="34" spans="2:14" x14ac:dyDescent="0.25">
      <c r="B34" s="41"/>
      <c r="C34" s="111" t="s">
        <v>40</v>
      </c>
      <c r="D34" s="112"/>
      <c r="E34" s="112"/>
      <c r="F34" s="112"/>
      <c r="G34" s="112"/>
      <c r="H34" s="113"/>
      <c r="I34" s="46"/>
      <c r="N34" s="238">
        <f t="shared" si="0"/>
        <v>0</v>
      </c>
    </row>
    <row r="35" spans="2:14" x14ac:dyDescent="0.25">
      <c r="B35" s="41"/>
      <c r="C35" s="114" t="s">
        <v>41</v>
      </c>
      <c r="D35" s="115"/>
      <c r="E35" s="115"/>
      <c r="F35" s="115"/>
      <c r="G35" s="115"/>
      <c r="H35" s="116"/>
      <c r="I35" s="46"/>
      <c r="N35" s="238">
        <f t="shared" si="0"/>
        <v>0</v>
      </c>
    </row>
    <row r="36" spans="2:14" x14ac:dyDescent="0.25">
      <c r="B36" s="41"/>
      <c r="C36" s="67"/>
      <c r="D36" s="72"/>
      <c r="E36" s="72"/>
      <c r="F36" s="72"/>
      <c r="G36" s="73"/>
      <c r="H36" s="59"/>
      <c r="I36" s="46"/>
    </row>
    <row r="37" spans="2:14" ht="26.45" customHeight="1" x14ac:dyDescent="0.25">
      <c r="B37" s="41"/>
      <c r="C37" s="145" t="s">
        <v>52</v>
      </c>
      <c r="D37" s="117"/>
      <c r="E37" s="256">
        <f>V21</f>
        <v>0</v>
      </c>
      <c r="F37" s="145" t="s">
        <v>53</v>
      </c>
      <c r="G37" s="117"/>
      <c r="H37" s="257" t="str">
        <f>V22</f>
        <v>Poor</v>
      </c>
      <c r="I37" s="46"/>
    </row>
    <row r="38" spans="2:14" x14ac:dyDescent="0.25">
      <c r="B38" s="41"/>
      <c r="C38" s="269"/>
      <c r="D38" s="269"/>
      <c r="E38" s="269"/>
      <c r="F38" s="269"/>
      <c r="G38" s="269"/>
      <c r="H38" s="269"/>
      <c r="I38" s="46"/>
    </row>
    <row r="39" spans="2:14" x14ac:dyDescent="0.25">
      <c r="B39" s="41"/>
      <c r="C39" s="118" t="s">
        <v>49</v>
      </c>
      <c r="D39" s="119"/>
      <c r="E39" s="119"/>
      <c r="F39" s="119"/>
      <c r="G39" s="120"/>
      <c r="H39" s="121"/>
      <c r="I39" s="46"/>
    </row>
    <row r="40" spans="2:14" x14ac:dyDescent="0.25">
      <c r="B40" s="41"/>
      <c r="C40" s="270"/>
      <c r="D40" s="271"/>
      <c r="E40" s="271"/>
      <c r="F40" s="271"/>
      <c r="G40" s="271"/>
      <c r="H40" s="272"/>
      <c r="I40" s="46"/>
    </row>
    <row r="41" spans="2:14" x14ac:dyDescent="0.25">
      <c r="B41" s="41"/>
      <c r="C41" s="273"/>
      <c r="D41" s="274"/>
      <c r="E41" s="274"/>
      <c r="F41" s="274"/>
      <c r="G41" s="274"/>
      <c r="H41" s="275"/>
      <c r="I41" s="46"/>
    </row>
    <row r="42" spans="2:14" x14ac:dyDescent="0.25">
      <c r="B42" s="41"/>
      <c r="C42" s="273"/>
      <c r="D42" s="274"/>
      <c r="E42" s="274"/>
      <c r="F42" s="274"/>
      <c r="G42" s="274"/>
      <c r="H42" s="275"/>
      <c r="I42" s="46"/>
    </row>
    <row r="43" spans="2:14" x14ac:dyDescent="0.25">
      <c r="B43" s="41"/>
      <c r="C43" s="273"/>
      <c r="D43" s="274"/>
      <c r="E43" s="274"/>
      <c r="F43" s="274"/>
      <c r="G43" s="274"/>
      <c r="H43" s="275"/>
      <c r="I43" s="46"/>
    </row>
    <row r="44" spans="2:14" x14ac:dyDescent="0.25">
      <c r="B44" s="41"/>
      <c r="C44" s="266"/>
      <c r="D44" s="267"/>
      <c r="E44" s="267"/>
      <c r="F44" s="267"/>
      <c r="G44" s="267"/>
      <c r="H44" s="268"/>
      <c r="I44" s="46"/>
    </row>
    <row r="45" spans="2:14" x14ac:dyDescent="0.25">
      <c r="B45" s="41"/>
      <c r="C45" s="77"/>
      <c r="D45" s="77"/>
      <c r="E45" s="77"/>
      <c r="F45" s="77"/>
      <c r="G45" s="77"/>
      <c r="H45" s="77"/>
      <c r="I45" s="46"/>
    </row>
    <row r="46" spans="2:14" x14ac:dyDescent="0.25">
      <c r="B46" s="41"/>
      <c r="C46" s="118" t="s">
        <v>50</v>
      </c>
      <c r="D46" s="122"/>
      <c r="E46" s="123"/>
      <c r="F46" s="124" t="s">
        <v>59</v>
      </c>
      <c r="G46" s="125"/>
      <c r="H46" s="126"/>
      <c r="I46" s="46"/>
    </row>
    <row r="47" spans="2:14" x14ac:dyDescent="0.25">
      <c r="B47" s="41"/>
      <c r="C47" s="127"/>
      <c r="D47" s="128"/>
      <c r="E47" s="129"/>
      <c r="F47" s="130"/>
      <c r="G47" s="131"/>
      <c r="H47" s="132"/>
      <c r="I47" s="46"/>
    </row>
    <row r="48" spans="2:14" x14ac:dyDescent="0.25">
      <c r="B48" s="41"/>
      <c r="C48" s="133"/>
      <c r="D48" s="134"/>
      <c r="E48" s="135"/>
      <c r="F48" s="136"/>
      <c r="G48" s="137"/>
      <c r="H48" s="138"/>
      <c r="I48" s="46"/>
    </row>
    <row r="49" spans="2:25" x14ac:dyDescent="0.25">
      <c r="B49" s="41"/>
      <c r="C49" s="133"/>
      <c r="D49" s="134"/>
      <c r="E49" s="135"/>
      <c r="F49" s="136"/>
      <c r="G49" s="137"/>
      <c r="H49" s="138"/>
      <c r="I49" s="46"/>
    </row>
    <row r="50" spans="2:25" x14ac:dyDescent="0.25">
      <c r="B50" s="41"/>
      <c r="C50" s="133"/>
      <c r="D50" s="134"/>
      <c r="E50" s="135"/>
      <c r="F50" s="136"/>
      <c r="G50" s="137"/>
      <c r="H50" s="138"/>
      <c r="I50" s="46"/>
    </row>
    <row r="51" spans="2:25" x14ac:dyDescent="0.25">
      <c r="B51" s="41"/>
      <c r="C51" s="139"/>
      <c r="D51" s="140"/>
      <c r="E51" s="141"/>
      <c r="F51" s="142"/>
      <c r="G51" s="143"/>
      <c r="H51" s="144"/>
      <c r="I51" s="46"/>
    </row>
    <row r="52" spans="2:25" ht="7.15" customHeight="1" x14ac:dyDescent="0.25">
      <c r="B52" s="82"/>
      <c r="C52" s="83"/>
      <c r="D52" s="83"/>
      <c r="E52" s="83"/>
      <c r="F52" s="83"/>
      <c r="G52" s="83"/>
      <c r="H52" s="83"/>
      <c r="I52" s="84"/>
    </row>
    <row r="53" spans="2:25" ht="7.15" customHeight="1" x14ac:dyDescent="0.25"/>
    <row r="54" spans="2:25" ht="22.9" customHeight="1" x14ac:dyDescent="0.25">
      <c r="B54" s="18"/>
      <c r="C54" s="19"/>
      <c r="D54" s="19"/>
      <c r="E54" s="19"/>
      <c r="F54" s="18"/>
      <c r="G54" s="18"/>
      <c r="H54" s="18"/>
      <c r="I54" s="18"/>
      <c r="W54" s="1"/>
      <c r="X54" s="1"/>
      <c r="Y54" s="1"/>
    </row>
  </sheetData>
  <mergeCells count="7">
    <mergeCell ref="C44:H44"/>
    <mergeCell ref="F12:G12"/>
    <mergeCell ref="C38:H38"/>
    <mergeCell ref="C40:H40"/>
    <mergeCell ref="C41:H41"/>
    <mergeCell ref="C42:H42"/>
    <mergeCell ref="C43:H43"/>
  </mergeCells>
  <conditionalFormatting sqref="D16:D35">
    <cfRule type="notContainsBlanks" dxfId="32" priority="10">
      <formula>LEN(TRIM(D16))&gt;0</formula>
    </cfRule>
  </conditionalFormatting>
  <conditionalFormatting sqref="E16:E35">
    <cfRule type="notContainsBlanks" dxfId="31" priority="9">
      <formula>LEN(TRIM(E16))&gt;0</formula>
    </cfRule>
  </conditionalFormatting>
  <conditionalFormatting sqref="F16:F35">
    <cfRule type="notContainsBlanks" dxfId="30" priority="8">
      <formula>LEN(TRIM(F16))&gt;0</formula>
    </cfRule>
  </conditionalFormatting>
  <conditionalFormatting sqref="G16:G35">
    <cfRule type="notContainsBlanks" dxfId="29" priority="7">
      <formula>LEN(TRIM(G16))&gt;0</formula>
    </cfRule>
  </conditionalFormatting>
  <conditionalFormatting sqref="H16:H35">
    <cfRule type="notContainsBlanks" dxfId="28" priority="6">
      <formula>LEN(TRIM(H16))&gt;0</formula>
    </cfRule>
  </conditionalFormatting>
  <conditionalFormatting sqref="D16:H35">
    <cfRule type="containsBlanks" dxfId="27" priority="11">
      <formula>LEN(TRIM(D16))=0</formula>
    </cfRule>
  </conditionalFormatting>
  <conditionalFormatting sqref="C37:H37">
    <cfRule type="expression" dxfId="26" priority="1">
      <formula>$V$22=$R$21</formula>
    </cfRule>
    <cfRule type="expression" dxfId="25" priority="2">
      <formula>$V$22=$R$20</formula>
    </cfRule>
    <cfRule type="expression" dxfId="24" priority="3">
      <formula>$V$22=$R$19</formula>
    </cfRule>
    <cfRule type="expression" dxfId="23" priority="4">
      <formula>$V$22=$R$18</formula>
    </cfRule>
    <cfRule type="expression" dxfId="22" priority="5">
      <formula>$V$22=$R$17</formula>
    </cfRule>
  </conditionalFormatting>
  <dataValidations count="1">
    <dataValidation type="custom" allowBlank="1" showInputMessage="1" showErrorMessage="1" error="You can choose only one evaluation by inserting an &quot;X&quot;." prompt="Please put an &quot;X&quot; in the evaluation box. Remember that you can only choose one option." sqref="D16:H35">
      <formula1>AND($N16&lt;=1,LEFT(D16,1)="X")</formula1>
    </dataValidation>
  </dataValidations>
  <pageMargins left="0.70866141732283472" right="0.70866141732283472" top="0.74803149606299213" bottom="0.74803149606299213" header="0.31496062992125984" footer="0.31496062992125984"/>
  <pageSetup paperSize="9" scale="7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Y54"/>
  <sheetViews>
    <sheetView showGridLines="0" showRowColHeaders="0" workbookViewId="0">
      <selection activeCell="H12" sqref="H12"/>
    </sheetView>
  </sheetViews>
  <sheetFormatPr defaultColWidth="8.85546875" defaultRowHeight="15" x14ac:dyDescent="0.25"/>
  <cols>
    <col min="1" max="1" width="3.7109375" style="1" customWidth="1"/>
    <col min="2" max="2" width="1.28515625" style="1" customWidth="1"/>
    <col min="3" max="8" width="17.85546875" style="1" customWidth="1"/>
    <col min="9" max="9" width="1.28515625" style="1" customWidth="1"/>
    <col min="10" max="13" width="8.85546875" style="1"/>
    <col min="14" max="16" width="0" style="2" hidden="1" customWidth="1"/>
    <col min="17" max="17" width="19.42578125" style="2" hidden="1" customWidth="1"/>
    <col min="18" max="18" width="12.85546875" style="2" hidden="1" customWidth="1"/>
    <col min="19" max="19" width="15.5703125" style="2" hidden="1" customWidth="1"/>
    <col min="20" max="20" width="5.7109375" style="2" hidden="1" customWidth="1"/>
    <col min="21" max="21" width="10.7109375" style="2" hidden="1" customWidth="1"/>
    <col min="22" max="22" width="12.85546875" style="2" hidden="1" customWidth="1"/>
    <col min="23" max="23" width="10.7109375" style="2" hidden="1" customWidth="1"/>
    <col min="24" max="24" width="5.42578125" style="2" hidden="1" customWidth="1"/>
    <col min="25" max="25" width="8.28515625" style="2" hidden="1" customWidth="1"/>
    <col min="26" max="16384" width="8.85546875" style="1"/>
  </cols>
  <sheetData>
    <row r="1" spans="1:19" ht="7.15" customHeight="1" x14ac:dyDescent="0.25"/>
    <row r="2" spans="1:19" ht="19.149999999999999" customHeight="1" x14ac:dyDescent="0.25">
      <c r="A2" s="3"/>
      <c r="B2" s="4"/>
      <c r="C2" s="5" t="s">
        <v>0</v>
      </c>
      <c r="D2" s="4"/>
      <c r="E2" s="4"/>
      <c r="F2" s="4"/>
      <c r="G2" s="4"/>
      <c r="H2" s="7"/>
      <c r="I2" s="10"/>
    </row>
    <row r="3" spans="1:19" ht="24" customHeight="1" x14ac:dyDescent="0.25">
      <c r="A3" s="3"/>
      <c r="B3" s="11"/>
      <c r="C3" s="12" t="s">
        <v>8</v>
      </c>
      <c r="D3" s="11"/>
      <c r="E3" s="11"/>
      <c r="F3" s="11"/>
      <c r="G3" s="11"/>
      <c r="H3" s="14"/>
      <c r="I3" s="17"/>
    </row>
    <row r="4" spans="1:19" ht="7.15" customHeight="1" x14ac:dyDescent="0.25"/>
    <row r="5" spans="1:19" ht="7.15" customHeight="1" x14ac:dyDescent="0.25">
      <c r="B5" s="38"/>
      <c r="C5" s="39"/>
      <c r="D5" s="39"/>
      <c r="E5" s="39"/>
      <c r="F5" s="39"/>
      <c r="G5" s="39"/>
      <c r="H5" s="39"/>
      <c r="I5" s="40"/>
    </row>
    <row r="6" spans="1:19" x14ac:dyDescent="0.25">
      <c r="B6" s="41"/>
      <c r="C6" s="77"/>
      <c r="D6" s="77"/>
      <c r="E6" s="103" t="s">
        <v>16</v>
      </c>
      <c r="F6" s="260">
        <f>'Employee Database'!C15</f>
        <v>9</v>
      </c>
      <c r="G6" s="261"/>
      <c r="H6" s="77"/>
      <c r="I6" s="46"/>
    </row>
    <row r="7" spans="1:19" x14ac:dyDescent="0.25">
      <c r="B7" s="41"/>
      <c r="C7" s="77"/>
      <c r="D7" s="77"/>
      <c r="E7" s="104" t="s">
        <v>10</v>
      </c>
      <c r="F7" s="234">
        <f>IFERROR(VLOOKUP(F6,'Employee Database'!C:D,2,FALSE),"")</f>
        <v>0</v>
      </c>
      <c r="G7" s="105"/>
      <c r="H7" s="77"/>
      <c r="I7" s="46"/>
    </row>
    <row r="8" spans="1:19" x14ac:dyDescent="0.25">
      <c r="B8" s="41"/>
      <c r="C8" s="77"/>
      <c r="D8" s="77"/>
      <c r="E8" s="106" t="s">
        <v>11</v>
      </c>
      <c r="F8" s="235">
        <f>IFERROR(VLOOKUP(F6,'Employee Database'!C:J,4,FALSE),"")</f>
        <v>0</v>
      </c>
      <c r="G8" s="107"/>
      <c r="H8" s="77"/>
      <c r="I8" s="46"/>
    </row>
    <row r="9" spans="1:19" x14ac:dyDescent="0.25">
      <c r="B9" s="41"/>
      <c r="C9" s="77"/>
      <c r="D9" s="77"/>
      <c r="E9" s="106" t="s">
        <v>12</v>
      </c>
      <c r="F9" s="235">
        <f>IFERROR(VLOOKUP(F6,'Employee Database'!C:J,5,FALSE),"")</f>
        <v>0</v>
      </c>
      <c r="G9" s="107"/>
      <c r="H9" s="77"/>
      <c r="I9" s="46"/>
    </row>
    <row r="10" spans="1:19" x14ac:dyDescent="0.25">
      <c r="B10" s="41"/>
      <c r="C10" s="77"/>
      <c r="D10" s="77"/>
      <c r="E10" s="104" t="s">
        <v>13</v>
      </c>
      <c r="F10" s="236">
        <f>IFERROR(VLOOKUP(F6,'Employee Database'!C:J,6,FALSE),"")</f>
        <v>0</v>
      </c>
      <c r="G10" s="108"/>
      <c r="H10" s="59"/>
      <c r="I10" s="46"/>
    </row>
    <row r="11" spans="1:19" x14ac:dyDescent="0.25">
      <c r="B11" s="41"/>
      <c r="C11" s="77"/>
      <c r="D11" s="77"/>
      <c r="E11" s="104" t="s">
        <v>14</v>
      </c>
      <c r="F11" s="234">
        <f>IFERROR(VLOOKUP(F6,'Employee Database'!C:J,7,FALSE),"")</f>
        <v>0</v>
      </c>
      <c r="G11" s="105"/>
      <c r="H11" s="59"/>
      <c r="I11" s="46"/>
    </row>
    <row r="12" spans="1:19" x14ac:dyDescent="0.25">
      <c r="B12" s="41"/>
      <c r="C12" s="77"/>
      <c r="D12" s="77"/>
      <c r="E12" s="104" t="s">
        <v>15</v>
      </c>
      <c r="F12" s="264"/>
      <c r="G12" s="265"/>
      <c r="H12" s="59"/>
      <c r="I12" s="46"/>
      <c r="N12" s="2" t="s">
        <v>47</v>
      </c>
    </row>
    <row r="13" spans="1:19" x14ac:dyDescent="0.25">
      <c r="B13" s="41"/>
      <c r="C13" s="77"/>
      <c r="D13" s="77"/>
      <c r="E13" s="109" t="s">
        <v>44</v>
      </c>
      <c r="F13" s="237">
        <f>IFERROR(VLOOKUP(F6,'Employee Database'!C:J,8,FALSE),"")</f>
        <v>0</v>
      </c>
      <c r="G13" s="110"/>
      <c r="H13" s="59"/>
      <c r="I13" s="46"/>
      <c r="N13" s="238" t="b">
        <f>AND($N16&lt;=1,LEFT(D16,1)="X")</f>
        <v>0</v>
      </c>
    </row>
    <row r="14" spans="1:19" x14ac:dyDescent="0.25">
      <c r="B14" s="41"/>
      <c r="C14" s="67"/>
      <c r="D14" s="72"/>
      <c r="E14" s="72"/>
      <c r="F14" s="72"/>
      <c r="G14" s="73"/>
      <c r="H14" s="59"/>
      <c r="I14" s="46"/>
    </row>
    <row r="15" spans="1:19" ht="15.75" x14ac:dyDescent="0.25">
      <c r="B15" s="41"/>
      <c r="C15" s="146" t="s">
        <v>43</v>
      </c>
      <c r="D15" s="239" t="str">
        <f>Dashboard!D9</f>
        <v>Poor</v>
      </c>
      <c r="E15" s="239" t="str">
        <f>Dashboard!D10</f>
        <v>Unsatisfactory</v>
      </c>
      <c r="F15" s="239" t="str">
        <f>Dashboard!D11</f>
        <v>Satisfactory</v>
      </c>
      <c r="G15" s="239" t="str">
        <f>Dashboard!D12</f>
        <v>Good</v>
      </c>
      <c r="H15" s="240" t="str">
        <f>Dashboard!D13</f>
        <v>Excellent</v>
      </c>
      <c r="I15" s="46"/>
      <c r="N15" s="2" t="s">
        <v>46</v>
      </c>
      <c r="Q15" s="241" t="str">
        <f>Dashboard!C7</f>
        <v>Settings</v>
      </c>
      <c r="R15" s="20"/>
      <c r="S15" s="21"/>
    </row>
    <row r="16" spans="1:19" x14ac:dyDescent="0.25">
      <c r="B16" s="41"/>
      <c r="C16" s="111" t="s">
        <v>24</v>
      </c>
      <c r="D16" s="112"/>
      <c r="E16" s="112"/>
      <c r="F16" s="112"/>
      <c r="G16" s="112"/>
      <c r="H16" s="113"/>
      <c r="I16" s="46"/>
      <c r="N16" s="238">
        <f>COUNTA(D16:H16)</f>
        <v>0</v>
      </c>
      <c r="Q16" s="242" t="str">
        <f>Dashboard!C8</f>
        <v>Total Score Reference</v>
      </c>
      <c r="R16" s="243" t="str">
        <f>Dashboard!D8</f>
        <v>Performance</v>
      </c>
      <c r="S16" s="244" t="str">
        <f>Dashboard!E8</f>
        <v>Points per review</v>
      </c>
    </row>
    <row r="17" spans="2:25" ht="15.75" x14ac:dyDescent="0.25">
      <c r="B17" s="41"/>
      <c r="C17" s="111" t="s">
        <v>25</v>
      </c>
      <c r="D17" s="112"/>
      <c r="E17" s="112"/>
      <c r="F17" s="112"/>
      <c r="G17" s="112"/>
      <c r="H17" s="113"/>
      <c r="I17" s="46"/>
      <c r="N17" s="238">
        <f t="shared" ref="N17:N35" si="0">COUNTA(D17:H17)</f>
        <v>0</v>
      </c>
      <c r="Q17" s="245">
        <f>Dashboard!C9</f>
        <v>0</v>
      </c>
      <c r="R17" s="246" t="str">
        <f>Dashboard!D9</f>
        <v>Poor</v>
      </c>
      <c r="S17" s="247">
        <f>Dashboard!E9</f>
        <v>1</v>
      </c>
      <c r="U17" s="22" t="s">
        <v>55</v>
      </c>
      <c r="V17" s="23"/>
      <c r="W17" s="23"/>
      <c r="X17" s="23"/>
      <c r="Y17" s="23"/>
    </row>
    <row r="18" spans="2:25" x14ac:dyDescent="0.25">
      <c r="B18" s="41"/>
      <c r="C18" s="111" t="s">
        <v>26</v>
      </c>
      <c r="D18" s="112"/>
      <c r="E18" s="112"/>
      <c r="F18" s="112"/>
      <c r="G18" s="112"/>
      <c r="H18" s="113"/>
      <c r="I18" s="46"/>
      <c r="N18" s="238">
        <f t="shared" si="0"/>
        <v>0</v>
      </c>
      <c r="Q18" s="248">
        <f>Dashboard!C10</f>
        <v>25</v>
      </c>
      <c r="R18" s="246" t="str">
        <f>Dashboard!D10</f>
        <v>Unsatisfactory</v>
      </c>
      <c r="S18" s="249">
        <f>Dashboard!E10</f>
        <v>2</v>
      </c>
      <c r="U18" s="253" t="str">
        <f>Dashboard!D9</f>
        <v>Poor</v>
      </c>
      <c r="V18" s="253" t="str">
        <f>Dashboard!D10</f>
        <v>Unsatisfactory</v>
      </c>
      <c r="W18" s="253" t="str">
        <f>Dashboard!D11</f>
        <v>Satisfactory</v>
      </c>
      <c r="X18" s="253" t="str">
        <f>Dashboard!D12</f>
        <v>Good</v>
      </c>
      <c r="Y18" s="253" t="str">
        <f>Dashboard!D13</f>
        <v>Excellent</v>
      </c>
    </row>
    <row r="19" spans="2:25" x14ac:dyDescent="0.25">
      <c r="B19" s="41"/>
      <c r="C19" s="111" t="s">
        <v>27</v>
      </c>
      <c r="D19" s="112"/>
      <c r="E19" s="112"/>
      <c r="F19" s="112"/>
      <c r="G19" s="112"/>
      <c r="H19" s="113"/>
      <c r="I19" s="46"/>
      <c r="N19" s="238">
        <f t="shared" si="0"/>
        <v>0</v>
      </c>
      <c r="Q19" s="248">
        <f>Dashboard!C11</f>
        <v>50</v>
      </c>
      <c r="R19" s="246" t="str">
        <f>Dashboard!D11</f>
        <v>Satisfactory</v>
      </c>
      <c r="S19" s="249">
        <f>Dashboard!E11</f>
        <v>3</v>
      </c>
      <c r="U19" s="254">
        <f>COUNTA(D16:D35)*VLOOKUP(U18,$R$17:$S$21,2,FALSE)</f>
        <v>0</v>
      </c>
      <c r="V19" s="254">
        <f>COUNTA(E16:E35)*VLOOKUP(V18,$R$17:$S$21,2,FALSE)</f>
        <v>0</v>
      </c>
      <c r="W19" s="254">
        <f t="shared" ref="W19:Y19" si="1">COUNTA(F16:F35)*VLOOKUP(W18,$R$17:$S$21,2,FALSE)</f>
        <v>0</v>
      </c>
      <c r="X19" s="254">
        <f t="shared" si="1"/>
        <v>0</v>
      </c>
      <c r="Y19" s="254">
        <f t="shared" si="1"/>
        <v>0</v>
      </c>
    </row>
    <row r="20" spans="2:25" x14ac:dyDescent="0.25">
      <c r="B20" s="41"/>
      <c r="C20" s="111" t="s">
        <v>45</v>
      </c>
      <c r="D20" s="112"/>
      <c r="E20" s="112"/>
      <c r="F20" s="112"/>
      <c r="G20" s="112"/>
      <c r="H20" s="113"/>
      <c r="I20" s="46"/>
      <c r="N20" s="238">
        <f t="shared" si="0"/>
        <v>0</v>
      </c>
      <c r="Q20" s="248">
        <f>Dashboard!C12</f>
        <v>75</v>
      </c>
      <c r="R20" s="246" t="str">
        <f>Dashboard!D12</f>
        <v>Good</v>
      </c>
      <c r="S20" s="249">
        <f>Dashboard!E12</f>
        <v>4</v>
      </c>
    </row>
    <row r="21" spans="2:25" x14ac:dyDescent="0.25">
      <c r="B21" s="41"/>
      <c r="C21" s="111" t="s">
        <v>28</v>
      </c>
      <c r="D21" s="112"/>
      <c r="E21" s="112"/>
      <c r="F21" s="112"/>
      <c r="G21" s="112"/>
      <c r="H21" s="113"/>
      <c r="I21" s="46"/>
      <c r="N21" s="238">
        <f t="shared" si="0"/>
        <v>0</v>
      </c>
      <c r="Q21" s="250">
        <f>Dashboard!C13</f>
        <v>90</v>
      </c>
      <c r="R21" s="251" t="str">
        <f>Dashboard!D13</f>
        <v>Excellent</v>
      </c>
      <c r="S21" s="252">
        <f>Dashboard!E13</f>
        <v>5</v>
      </c>
      <c r="U21" s="24" t="s">
        <v>56</v>
      </c>
      <c r="V21" s="255">
        <f>SUM(U19:Y19)</f>
        <v>0</v>
      </c>
    </row>
    <row r="22" spans="2:25" x14ac:dyDescent="0.25">
      <c r="B22" s="41"/>
      <c r="C22" s="111" t="s">
        <v>29</v>
      </c>
      <c r="D22" s="112"/>
      <c r="E22" s="112"/>
      <c r="F22" s="112"/>
      <c r="G22" s="112"/>
      <c r="H22" s="113"/>
      <c r="I22" s="46"/>
      <c r="N22" s="238">
        <f t="shared" si="0"/>
        <v>0</v>
      </c>
      <c r="U22" s="24" t="s">
        <v>54</v>
      </c>
      <c r="V22" s="255" t="str">
        <f>VLOOKUP(V21,Q17:R21,2)</f>
        <v>Poor</v>
      </c>
    </row>
    <row r="23" spans="2:25" x14ac:dyDescent="0.25">
      <c r="B23" s="41"/>
      <c r="C23" s="111" t="s">
        <v>30</v>
      </c>
      <c r="D23" s="112"/>
      <c r="E23" s="112"/>
      <c r="F23" s="112"/>
      <c r="G23" s="112"/>
      <c r="H23" s="113"/>
      <c r="I23" s="46"/>
      <c r="N23" s="238">
        <f t="shared" si="0"/>
        <v>0</v>
      </c>
    </row>
    <row r="24" spans="2:25" x14ac:dyDescent="0.25">
      <c r="B24" s="41"/>
      <c r="C24" s="111" t="s">
        <v>31</v>
      </c>
      <c r="D24" s="112"/>
      <c r="E24" s="112"/>
      <c r="F24" s="112"/>
      <c r="G24" s="112"/>
      <c r="H24" s="113"/>
      <c r="I24" s="46"/>
      <c r="N24" s="238">
        <f t="shared" si="0"/>
        <v>0</v>
      </c>
    </row>
    <row r="25" spans="2:25" x14ac:dyDescent="0.25">
      <c r="B25" s="41"/>
      <c r="C25" s="111" t="s">
        <v>32</v>
      </c>
      <c r="D25" s="112"/>
      <c r="E25" s="112"/>
      <c r="F25" s="112"/>
      <c r="G25" s="112"/>
      <c r="H25" s="113"/>
      <c r="I25" s="46"/>
      <c r="N25" s="238">
        <f t="shared" si="0"/>
        <v>0</v>
      </c>
    </row>
    <row r="26" spans="2:25" x14ac:dyDescent="0.25">
      <c r="B26" s="41"/>
      <c r="C26" s="111" t="s">
        <v>33</v>
      </c>
      <c r="D26" s="112"/>
      <c r="E26" s="112"/>
      <c r="F26" s="112"/>
      <c r="G26" s="112"/>
      <c r="H26" s="113"/>
      <c r="I26" s="46"/>
      <c r="N26" s="238">
        <f t="shared" si="0"/>
        <v>0</v>
      </c>
    </row>
    <row r="27" spans="2:25" x14ac:dyDescent="0.25">
      <c r="B27" s="41"/>
      <c r="C27" s="111" t="s">
        <v>34</v>
      </c>
      <c r="D27" s="112"/>
      <c r="E27" s="112"/>
      <c r="F27" s="112"/>
      <c r="G27" s="112"/>
      <c r="H27" s="113"/>
      <c r="I27" s="46"/>
      <c r="N27" s="238">
        <f t="shared" si="0"/>
        <v>0</v>
      </c>
    </row>
    <row r="28" spans="2:25" x14ac:dyDescent="0.25">
      <c r="B28" s="41"/>
      <c r="C28" s="111" t="s">
        <v>35</v>
      </c>
      <c r="D28" s="112"/>
      <c r="E28" s="112"/>
      <c r="F28" s="112"/>
      <c r="G28" s="112"/>
      <c r="H28" s="113"/>
      <c r="I28" s="46"/>
      <c r="N28" s="238">
        <f t="shared" si="0"/>
        <v>0</v>
      </c>
    </row>
    <row r="29" spans="2:25" x14ac:dyDescent="0.25">
      <c r="B29" s="41"/>
      <c r="C29" s="111" t="s">
        <v>36</v>
      </c>
      <c r="D29" s="112"/>
      <c r="E29" s="112"/>
      <c r="F29" s="112"/>
      <c r="G29" s="112"/>
      <c r="H29" s="113"/>
      <c r="I29" s="46"/>
      <c r="N29" s="238">
        <f t="shared" si="0"/>
        <v>0</v>
      </c>
    </row>
    <row r="30" spans="2:25" x14ac:dyDescent="0.25">
      <c r="B30" s="41"/>
      <c r="C30" s="111" t="s">
        <v>42</v>
      </c>
      <c r="D30" s="112"/>
      <c r="E30" s="112"/>
      <c r="F30" s="112"/>
      <c r="G30" s="112"/>
      <c r="H30" s="113"/>
      <c r="I30" s="46"/>
      <c r="N30" s="238">
        <f t="shared" si="0"/>
        <v>0</v>
      </c>
    </row>
    <row r="31" spans="2:25" x14ac:dyDescent="0.25">
      <c r="B31" s="41"/>
      <c r="C31" s="111" t="s">
        <v>37</v>
      </c>
      <c r="D31" s="112"/>
      <c r="E31" s="112"/>
      <c r="F31" s="112"/>
      <c r="G31" s="112"/>
      <c r="H31" s="113"/>
      <c r="I31" s="46"/>
      <c r="N31" s="238">
        <f t="shared" si="0"/>
        <v>0</v>
      </c>
    </row>
    <row r="32" spans="2:25" x14ac:dyDescent="0.25">
      <c r="B32" s="41"/>
      <c r="C32" s="111" t="s">
        <v>38</v>
      </c>
      <c r="D32" s="112"/>
      <c r="E32" s="112"/>
      <c r="F32" s="112"/>
      <c r="G32" s="112"/>
      <c r="H32" s="113"/>
      <c r="I32" s="46"/>
      <c r="N32" s="238">
        <f t="shared" si="0"/>
        <v>0</v>
      </c>
    </row>
    <row r="33" spans="2:14" x14ac:dyDescent="0.25">
      <c r="B33" s="41"/>
      <c r="C33" s="111" t="s">
        <v>39</v>
      </c>
      <c r="D33" s="112"/>
      <c r="E33" s="112"/>
      <c r="F33" s="112"/>
      <c r="G33" s="112"/>
      <c r="H33" s="113"/>
      <c r="I33" s="46"/>
      <c r="N33" s="238">
        <f t="shared" si="0"/>
        <v>0</v>
      </c>
    </row>
    <row r="34" spans="2:14" x14ac:dyDescent="0.25">
      <c r="B34" s="41"/>
      <c r="C34" s="111" t="s">
        <v>40</v>
      </c>
      <c r="D34" s="112"/>
      <c r="E34" s="112"/>
      <c r="F34" s="112"/>
      <c r="G34" s="112"/>
      <c r="H34" s="113"/>
      <c r="I34" s="46"/>
      <c r="N34" s="238">
        <f t="shared" si="0"/>
        <v>0</v>
      </c>
    </row>
    <row r="35" spans="2:14" x14ac:dyDescent="0.25">
      <c r="B35" s="41"/>
      <c r="C35" s="114" t="s">
        <v>41</v>
      </c>
      <c r="D35" s="115"/>
      <c r="E35" s="115"/>
      <c r="F35" s="115"/>
      <c r="G35" s="115"/>
      <c r="H35" s="116"/>
      <c r="I35" s="46"/>
      <c r="N35" s="238">
        <f t="shared" si="0"/>
        <v>0</v>
      </c>
    </row>
    <row r="36" spans="2:14" x14ac:dyDescent="0.25">
      <c r="B36" s="41"/>
      <c r="C36" s="67"/>
      <c r="D36" s="72"/>
      <c r="E36" s="72"/>
      <c r="F36" s="72"/>
      <c r="G36" s="73"/>
      <c r="H36" s="59"/>
      <c r="I36" s="46"/>
    </row>
    <row r="37" spans="2:14" ht="26.45" customHeight="1" x14ac:dyDescent="0.25">
      <c r="B37" s="41"/>
      <c r="C37" s="145" t="s">
        <v>52</v>
      </c>
      <c r="D37" s="117"/>
      <c r="E37" s="256">
        <f>V21</f>
        <v>0</v>
      </c>
      <c r="F37" s="145" t="s">
        <v>53</v>
      </c>
      <c r="G37" s="117"/>
      <c r="H37" s="257" t="str">
        <f>V22</f>
        <v>Poor</v>
      </c>
      <c r="I37" s="46"/>
    </row>
    <row r="38" spans="2:14" x14ac:dyDescent="0.25">
      <c r="B38" s="41"/>
      <c r="C38" s="269"/>
      <c r="D38" s="269"/>
      <c r="E38" s="269"/>
      <c r="F38" s="269"/>
      <c r="G38" s="269"/>
      <c r="H38" s="269"/>
      <c r="I38" s="46"/>
    </row>
    <row r="39" spans="2:14" x14ac:dyDescent="0.25">
      <c r="B39" s="41"/>
      <c r="C39" s="118" t="s">
        <v>49</v>
      </c>
      <c r="D39" s="119"/>
      <c r="E39" s="119"/>
      <c r="F39" s="119"/>
      <c r="G39" s="120"/>
      <c r="H39" s="121"/>
      <c r="I39" s="46"/>
    </row>
    <row r="40" spans="2:14" x14ac:dyDescent="0.25">
      <c r="B40" s="41"/>
      <c r="C40" s="270"/>
      <c r="D40" s="271"/>
      <c r="E40" s="271"/>
      <c r="F40" s="271"/>
      <c r="G40" s="271"/>
      <c r="H40" s="272"/>
      <c r="I40" s="46"/>
    </row>
    <row r="41" spans="2:14" x14ac:dyDescent="0.25">
      <c r="B41" s="41"/>
      <c r="C41" s="273"/>
      <c r="D41" s="274"/>
      <c r="E41" s="274"/>
      <c r="F41" s="274"/>
      <c r="G41" s="274"/>
      <c r="H41" s="275"/>
      <c r="I41" s="46"/>
    </row>
    <row r="42" spans="2:14" x14ac:dyDescent="0.25">
      <c r="B42" s="41"/>
      <c r="C42" s="273"/>
      <c r="D42" s="274"/>
      <c r="E42" s="274"/>
      <c r="F42" s="274"/>
      <c r="G42" s="274"/>
      <c r="H42" s="275"/>
      <c r="I42" s="46"/>
    </row>
    <row r="43" spans="2:14" x14ac:dyDescent="0.25">
      <c r="B43" s="41"/>
      <c r="C43" s="273"/>
      <c r="D43" s="274"/>
      <c r="E43" s="274"/>
      <c r="F43" s="274"/>
      <c r="G43" s="274"/>
      <c r="H43" s="275"/>
      <c r="I43" s="46"/>
    </row>
    <row r="44" spans="2:14" x14ac:dyDescent="0.25">
      <c r="B44" s="41"/>
      <c r="C44" s="266"/>
      <c r="D44" s="267"/>
      <c r="E44" s="267"/>
      <c r="F44" s="267"/>
      <c r="G44" s="267"/>
      <c r="H44" s="268"/>
      <c r="I44" s="46"/>
    </row>
    <row r="45" spans="2:14" x14ac:dyDescent="0.25">
      <c r="B45" s="41"/>
      <c r="C45" s="77"/>
      <c r="D45" s="77"/>
      <c r="E45" s="77"/>
      <c r="F45" s="77"/>
      <c r="G45" s="77"/>
      <c r="H45" s="77"/>
      <c r="I45" s="46"/>
    </row>
    <row r="46" spans="2:14" x14ac:dyDescent="0.25">
      <c r="B46" s="41"/>
      <c r="C46" s="118" t="s">
        <v>50</v>
      </c>
      <c r="D46" s="122"/>
      <c r="E46" s="123"/>
      <c r="F46" s="124" t="s">
        <v>59</v>
      </c>
      <c r="G46" s="125"/>
      <c r="H46" s="126"/>
      <c r="I46" s="46"/>
    </row>
    <row r="47" spans="2:14" x14ac:dyDescent="0.25">
      <c r="B47" s="41"/>
      <c r="C47" s="127"/>
      <c r="D47" s="128"/>
      <c r="E47" s="129"/>
      <c r="F47" s="130"/>
      <c r="G47" s="131"/>
      <c r="H47" s="132"/>
      <c r="I47" s="46"/>
    </row>
    <row r="48" spans="2:14" x14ac:dyDescent="0.25">
      <c r="B48" s="41"/>
      <c r="C48" s="133"/>
      <c r="D48" s="134"/>
      <c r="E48" s="135"/>
      <c r="F48" s="136"/>
      <c r="G48" s="137"/>
      <c r="H48" s="138"/>
      <c r="I48" s="46"/>
    </row>
    <row r="49" spans="2:25" x14ac:dyDescent="0.25">
      <c r="B49" s="41"/>
      <c r="C49" s="133"/>
      <c r="D49" s="134"/>
      <c r="E49" s="135"/>
      <c r="F49" s="136"/>
      <c r="G49" s="137"/>
      <c r="H49" s="138"/>
      <c r="I49" s="46"/>
    </row>
    <row r="50" spans="2:25" x14ac:dyDescent="0.25">
      <c r="B50" s="41"/>
      <c r="C50" s="133"/>
      <c r="D50" s="134"/>
      <c r="E50" s="135"/>
      <c r="F50" s="136"/>
      <c r="G50" s="137"/>
      <c r="H50" s="138"/>
      <c r="I50" s="46"/>
    </row>
    <row r="51" spans="2:25" x14ac:dyDescent="0.25">
      <c r="B51" s="41"/>
      <c r="C51" s="139"/>
      <c r="D51" s="140"/>
      <c r="E51" s="141"/>
      <c r="F51" s="142"/>
      <c r="G51" s="143"/>
      <c r="H51" s="144"/>
      <c r="I51" s="46"/>
    </row>
    <row r="52" spans="2:25" ht="7.15" customHeight="1" x14ac:dyDescent="0.25">
      <c r="B52" s="82"/>
      <c r="C52" s="83"/>
      <c r="D52" s="83"/>
      <c r="E52" s="83"/>
      <c r="F52" s="83"/>
      <c r="G52" s="83"/>
      <c r="H52" s="83"/>
      <c r="I52" s="84"/>
    </row>
    <row r="53" spans="2:25" ht="7.15" customHeight="1" x14ac:dyDescent="0.25"/>
    <row r="54" spans="2:25" ht="22.9" customHeight="1" x14ac:dyDescent="0.25">
      <c r="B54" s="18"/>
      <c r="C54" s="19"/>
      <c r="D54" s="19"/>
      <c r="E54" s="19"/>
      <c r="F54" s="18"/>
      <c r="G54" s="18"/>
      <c r="H54" s="18"/>
      <c r="I54" s="18"/>
      <c r="W54" s="1"/>
      <c r="X54" s="1"/>
      <c r="Y54" s="1"/>
    </row>
  </sheetData>
  <mergeCells count="7">
    <mergeCell ref="C44:H44"/>
    <mergeCell ref="F12:G12"/>
    <mergeCell ref="C38:H38"/>
    <mergeCell ref="C40:H40"/>
    <mergeCell ref="C41:H41"/>
    <mergeCell ref="C42:H42"/>
    <mergeCell ref="C43:H43"/>
  </mergeCells>
  <conditionalFormatting sqref="D16:D35">
    <cfRule type="notContainsBlanks" dxfId="21" priority="10">
      <formula>LEN(TRIM(D16))&gt;0</formula>
    </cfRule>
  </conditionalFormatting>
  <conditionalFormatting sqref="E16:E35">
    <cfRule type="notContainsBlanks" dxfId="20" priority="9">
      <formula>LEN(TRIM(E16))&gt;0</formula>
    </cfRule>
  </conditionalFormatting>
  <conditionalFormatting sqref="F16:F35">
    <cfRule type="notContainsBlanks" dxfId="19" priority="8">
      <formula>LEN(TRIM(F16))&gt;0</formula>
    </cfRule>
  </conditionalFormatting>
  <conditionalFormatting sqref="G16:G35">
    <cfRule type="notContainsBlanks" dxfId="18" priority="7">
      <formula>LEN(TRIM(G16))&gt;0</formula>
    </cfRule>
  </conditionalFormatting>
  <conditionalFormatting sqref="H16:H35">
    <cfRule type="notContainsBlanks" dxfId="17" priority="6">
      <formula>LEN(TRIM(H16))&gt;0</formula>
    </cfRule>
  </conditionalFormatting>
  <conditionalFormatting sqref="D16:H35">
    <cfRule type="containsBlanks" dxfId="16" priority="11">
      <formula>LEN(TRIM(D16))=0</formula>
    </cfRule>
  </conditionalFormatting>
  <conditionalFormatting sqref="C37:H37">
    <cfRule type="expression" dxfId="15" priority="1">
      <formula>$V$22=$R$21</formula>
    </cfRule>
    <cfRule type="expression" dxfId="14" priority="2">
      <formula>$V$22=$R$20</formula>
    </cfRule>
    <cfRule type="expression" dxfId="13" priority="3">
      <formula>$V$22=$R$19</formula>
    </cfRule>
    <cfRule type="expression" dxfId="12" priority="4">
      <formula>$V$22=$R$18</formula>
    </cfRule>
    <cfRule type="expression" dxfId="11" priority="5">
      <formula>$V$22=$R$17</formula>
    </cfRule>
  </conditionalFormatting>
  <dataValidations count="1">
    <dataValidation type="custom" allowBlank="1" showInputMessage="1" showErrorMessage="1" error="You can choose only one evaluation by inserting an &quot;X&quot;." prompt="Please put an &quot;X&quot; in the evaluation box. Remember that you can only choose one option." sqref="D16:H35">
      <formula1>AND($N16&lt;=1,LEFT(D16,1)="X")</formula1>
    </dataValidation>
  </dataValidations>
  <pageMargins left="0.70866141732283472" right="0.70866141732283472" top="0.74803149606299213" bottom="0.74803149606299213" header="0.31496062992125984" footer="0.31496062992125984"/>
  <pageSetup paperSize="9" scale="7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Y54"/>
  <sheetViews>
    <sheetView showGridLines="0" showRowColHeaders="0" workbookViewId="0">
      <selection activeCell="F6" sqref="F6"/>
    </sheetView>
  </sheetViews>
  <sheetFormatPr defaultColWidth="8.85546875" defaultRowHeight="15" x14ac:dyDescent="0.25"/>
  <cols>
    <col min="1" max="1" width="3.7109375" style="1" customWidth="1"/>
    <col min="2" max="2" width="1.28515625" style="1" customWidth="1"/>
    <col min="3" max="8" width="17.85546875" style="1" customWidth="1"/>
    <col min="9" max="9" width="1.28515625" style="1" customWidth="1"/>
    <col min="10" max="13" width="8.85546875" style="1"/>
    <col min="14" max="16" width="0" style="2" hidden="1" customWidth="1"/>
    <col min="17" max="17" width="19.42578125" style="2" hidden="1" customWidth="1"/>
    <col min="18" max="18" width="12.85546875" style="2" hidden="1" customWidth="1"/>
    <col min="19" max="19" width="15.5703125" style="2" hidden="1" customWidth="1"/>
    <col min="20" max="20" width="5.7109375" style="2" hidden="1" customWidth="1"/>
    <col min="21" max="21" width="10.7109375" style="2" hidden="1" customWidth="1"/>
    <col min="22" max="22" width="12.85546875" style="2" hidden="1" customWidth="1"/>
    <col min="23" max="23" width="10.7109375" style="2" hidden="1" customWidth="1"/>
    <col min="24" max="24" width="5.42578125" style="2" hidden="1" customWidth="1"/>
    <col min="25" max="25" width="8.28515625" style="2" hidden="1" customWidth="1"/>
    <col min="26" max="16384" width="8.85546875" style="1"/>
  </cols>
  <sheetData>
    <row r="1" spans="1:19" ht="7.15" customHeight="1" x14ac:dyDescent="0.25"/>
    <row r="2" spans="1:19" ht="19.149999999999999" customHeight="1" x14ac:dyDescent="0.25">
      <c r="A2" s="3"/>
      <c r="B2" s="4"/>
      <c r="C2" s="5" t="s">
        <v>0</v>
      </c>
      <c r="D2" s="4"/>
      <c r="E2" s="4"/>
      <c r="F2" s="4"/>
      <c r="G2" s="4"/>
      <c r="H2" s="7"/>
      <c r="I2" s="10"/>
    </row>
    <row r="3" spans="1:19" ht="24" customHeight="1" x14ac:dyDescent="0.25">
      <c r="A3" s="3"/>
      <c r="B3" s="11"/>
      <c r="C3" s="12" t="s">
        <v>8</v>
      </c>
      <c r="D3" s="11"/>
      <c r="E3" s="11"/>
      <c r="F3" s="11"/>
      <c r="G3" s="11"/>
      <c r="H3" s="14"/>
      <c r="I3" s="17"/>
    </row>
    <row r="4" spans="1:19" ht="7.15" customHeight="1" x14ac:dyDescent="0.25"/>
    <row r="5" spans="1:19" ht="7.15" customHeight="1" x14ac:dyDescent="0.25">
      <c r="B5" s="38"/>
      <c r="C5" s="39"/>
      <c r="D5" s="39"/>
      <c r="E5" s="39"/>
      <c r="F5" s="39"/>
      <c r="G5" s="39"/>
      <c r="H5" s="39"/>
      <c r="I5" s="40"/>
    </row>
    <row r="6" spans="1:19" x14ac:dyDescent="0.25">
      <c r="B6" s="41"/>
      <c r="C6" s="77"/>
      <c r="D6" s="77"/>
      <c r="E6" s="103" t="s">
        <v>16</v>
      </c>
      <c r="F6" s="260">
        <f>'Employee Database'!C16</f>
        <v>10</v>
      </c>
      <c r="G6" s="261"/>
      <c r="H6" s="77"/>
      <c r="I6" s="46"/>
    </row>
    <row r="7" spans="1:19" x14ac:dyDescent="0.25">
      <c r="B7" s="41"/>
      <c r="C7" s="77"/>
      <c r="D7" s="77"/>
      <c r="E7" s="104" t="s">
        <v>10</v>
      </c>
      <c r="F7" s="234">
        <f>IFERROR(VLOOKUP(F6,'Employee Database'!C:D,2,FALSE),"")</f>
        <v>0</v>
      </c>
      <c r="G7" s="105"/>
      <c r="H7" s="77"/>
      <c r="I7" s="46"/>
    </row>
    <row r="8" spans="1:19" x14ac:dyDescent="0.25">
      <c r="B8" s="41"/>
      <c r="C8" s="77"/>
      <c r="D8" s="77"/>
      <c r="E8" s="106" t="s">
        <v>11</v>
      </c>
      <c r="F8" s="235">
        <f>IFERROR(VLOOKUP(F6,'Employee Database'!C:J,4,FALSE),"")</f>
        <v>0</v>
      </c>
      <c r="G8" s="107"/>
      <c r="H8" s="77"/>
      <c r="I8" s="46"/>
    </row>
    <row r="9" spans="1:19" x14ac:dyDescent="0.25">
      <c r="B9" s="41"/>
      <c r="C9" s="77"/>
      <c r="D9" s="77"/>
      <c r="E9" s="106" t="s">
        <v>12</v>
      </c>
      <c r="F9" s="235">
        <f>IFERROR(VLOOKUP(F6,'Employee Database'!C:J,5,FALSE),"")</f>
        <v>0</v>
      </c>
      <c r="G9" s="107"/>
      <c r="H9" s="77"/>
      <c r="I9" s="46"/>
    </row>
    <row r="10" spans="1:19" x14ac:dyDescent="0.25">
      <c r="B10" s="41"/>
      <c r="C10" s="77"/>
      <c r="D10" s="77"/>
      <c r="E10" s="104" t="s">
        <v>13</v>
      </c>
      <c r="F10" s="236">
        <f>IFERROR(VLOOKUP(F6,'Employee Database'!C:J,6,FALSE),"")</f>
        <v>0</v>
      </c>
      <c r="G10" s="108"/>
      <c r="H10" s="59"/>
      <c r="I10" s="46"/>
    </row>
    <row r="11" spans="1:19" x14ac:dyDescent="0.25">
      <c r="B11" s="41"/>
      <c r="C11" s="77"/>
      <c r="D11" s="77"/>
      <c r="E11" s="104" t="s">
        <v>14</v>
      </c>
      <c r="F11" s="234">
        <f>IFERROR(VLOOKUP(F6,'Employee Database'!C:J,7,FALSE),"")</f>
        <v>0</v>
      </c>
      <c r="G11" s="105"/>
      <c r="H11" s="59"/>
      <c r="I11" s="46"/>
    </row>
    <row r="12" spans="1:19" x14ac:dyDescent="0.25">
      <c r="B12" s="41"/>
      <c r="C12" s="77"/>
      <c r="D12" s="77"/>
      <c r="E12" s="104" t="s">
        <v>15</v>
      </c>
      <c r="F12" s="264"/>
      <c r="G12" s="265"/>
      <c r="H12" s="59"/>
      <c r="I12" s="46"/>
      <c r="N12" s="2" t="s">
        <v>47</v>
      </c>
    </row>
    <row r="13" spans="1:19" x14ac:dyDescent="0.25">
      <c r="B13" s="41"/>
      <c r="C13" s="77"/>
      <c r="D13" s="77"/>
      <c r="E13" s="109" t="s">
        <v>44</v>
      </c>
      <c r="F13" s="237">
        <f>IFERROR(VLOOKUP(F6,'Employee Database'!C:J,8,FALSE),"")</f>
        <v>0</v>
      </c>
      <c r="G13" s="110"/>
      <c r="H13" s="59"/>
      <c r="I13" s="46"/>
      <c r="N13" s="238" t="b">
        <f>AND($N16&lt;=1,LEFT(D16,1)="X")</f>
        <v>0</v>
      </c>
    </row>
    <row r="14" spans="1:19" x14ac:dyDescent="0.25">
      <c r="B14" s="41"/>
      <c r="C14" s="67"/>
      <c r="D14" s="72"/>
      <c r="E14" s="72"/>
      <c r="F14" s="72"/>
      <c r="G14" s="73"/>
      <c r="H14" s="59"/>
      <c r="I14" s="46"/>
    </row>
    <row r="15" spans="1:19" ht="15.75" x14ac:dyDescent="0.25">
      <c r="B15" s="41"/>
      <c r="C15" s="146" t="s">
        <v>43</v>
      </c>
      <c r="D15" s="239" t="str">
        <f>Dashboard!D9</f>
        <v>Poor</v>
      </c>
      <c r="E15" s="239" t="str">
        <f>Dashboard!D10</f>
        <v>Unsatisfactory</v>
      </c>
      <c r="F15" s="239" t="str">
        <f>Dashboard!D11</f>
        <v>Satisfactory</v>
      </c>
      <c r="G15" s="239" t="str">
        <f>Dashboard!D12</f>
        <v>Good</v>
      </c>
      <c r="H15" s="240" t="str">
        <f>Dashboard!D13</f>
        <v>Excellent</v>
      </c>
      <c r="I15" s="46"/>
      <c r="N15" s="2" t="s">
        <v>46</v>
      </c>
      <c r="Q15" s="241" t="str">
        <f>Dashboard!C7</f>
        <v>Settings</v>
      </c>
      <c r="R15" s="20"/>
      <c r="S15" s="21"/>
    </row>
    <row r="16" spans="1:19" x14ac:dyDescent="0.25">
      <c r="B16" s="41"/>
      <c r="C16" s="111" t="s">
        <v>24</v>
      </c>
      <c r="D16" s="112"/>
      <c r="E16" s="112"/>
      <c r="F16" s="112"/>
      <c r="G16" s="112"/>
      <c r="H16" s="113"/>
      <c r="I16" s="46"/>
      <c r="N16" s="238">
        <f>COUNTA(D16:H16)</f>
        <v>0</v>
      </c>
      <c r="Q16" s="242" t="str">
        <f>Dashboard!C8</f>
        <v>Total Score Reference</v>
      </c>
      <c r="R16" s="243" t="str">
        <f>Dashboard!D8</f>
        <v>Performance</v>
      </c>
      <c r="S16" s="244" t="str">
        <f>Dashboard!E8</f>
        <v>Points per review</v>
      </c>
    </row>
    <row r="17" spans="2:25" ht="15.75" x14ac:dyDescent="0.25">
      <c r="B17" s="41"/>
      <c r="C17" s="111" t="s">
        <v>25</v>
      </c>
      <c r="D17" s="112"/>
      <c r="E17" s="112"/>
      <c r="F17" s="112"/>
      <c r="G17" s="112"/>
      <c r="H17" s="113"/>
      <c r="I17" s="46"/>
      <c r="N17" s="238">
        <f t="shared" ref="N17:N35" si="0">COUNTA(D17:H17)</f>
        <v>0</v>
      </c>
      <c r="Q17" s="245">
        <f>Dashboard!C9</f>
        <v>0</v>
      </c>
      <c r="R17" s="246" t="str">
        <f>Dashboard!D9</f>
        <v>Poor</v>
      </c>
      <c r="S17" s="247">
        <f>Dashboard!E9</f>
        <v>1</v>
      </c>
      <c r="U17" s="22" t="s">
        <v>55</v>
      </c>
      <c r="V17" s="23"/>
      <c r="W17" s="23"/>
      <c r="X17" s="23"/>
      <c r="Y17" s="23"/>
    </row>
    <row r="18" spans="2:25" x14ac:dyDescent="0.25">
      <c r="B18" s="41"/>
      <c r="C18" s="111" t="s">
        <v>26</v>
      </c>
      <c r="D18" s="112"/>
      <c r="E18" s="112"/>
      <c r="F18" s="112"/>
      <c r="G18" s="112"/>
      <c r="H18" s="113"/>
      <c r="I18" s="46"/>
      <c r="N18" s="238">
        <f t="shared" si="0"/>
        <v>0</v>
      </c>
      <c r="Q18" s="248">
        <f>Dashboard!C10</f>
        <v>25</v>
      </c>
      <c r="R18" s="246" t="str">
        <f>Dashboard!D10</f>
        <v>Unsatisfactory</v>
      </c>
      <c r="S18" s="249">
        <f>Dashboard!E10</f>
        <v>2</v>
      </c>
      <c r="U18" s="253" t="str">
        <f>Dashboard!D9</f>
        <v>Poor</v>
      </c>
      <c r="V18" s="253" t="str">
        <f>Dashboard!D10</f>
        <v>Unsatisfactory</v>
      </c>
      <c r="W18" s="253" t="str">
        <f>Dashboard!D11</f>
        <v>Satisfactory</v>
      </c>
      <c r="X18" s="253" t="str">
        <f>Dashboard!D12</f>
        <v>Good</v>
      </c>
      <c r="Y18" s="253" t="str">
        <f>Dashboard!D13</f>
        <v>Excellent</v>
      </c>
    </row>
    <row r="19" spans="2:25" x14ac:dyDescent="0.25">
      <c r="B19" s="41"/>
      <c r="C19" s="111" t="s">
        <v>27</v>
      </c>
      <c r="D19" s="112"/>
      <c r="E19" s="112"/>
      <c r="F19" s="112"/>
      <c r="G19" s="112"/>
      <c r="H19" s="113"/>
      <c r="I19" s="46"/>
      <c r="N19" s="238">
        <f t="shared" si="0"/>
        <v>0</v>
      </c>
      <c r="Q19" s="248">
        <f>Dashboard!C11</f>
        <v>50</v>
      </c>
      <c r="R19" s="246" t="str">
        <f>Dashboard!D11</f>
        <v>Satisfactory</v>
      </c>
      <c r="S19" s="249">
        <f>Dashboard!E11</f>
        <v>3</v>
      </c>
      <c r="U19" s="254">
        <f>COUNTA(D16:D35)*VLOOKUP(U18,$R$17:$S$21,2,FALSE)</f>
        <v>0</v>
      </c>
      <c r="V19" s="254">
        <f>COUNTA(E16:E35)*VLOOKUP(V18,$R$17:$S$21,2,FALSE)</f>
        <v>0</v>
      </c>
      <c r="W19" s="254">
        <f t="shared" ref="W19:Y19" si="1">COUNTA(F16:F35)*VLOOKUP(W18,$R$17:$S$21,2,FALSE)</f>
        <v>0</v>
      </c>
      <c r="X19" s="254">
        <f t="shared" si="1"/>
        <v>0</v>
      </c>
      <c r="Y19" s="254">
        <f t="shared" si="1"/>
        <v>0</v>
      </c>
    </row>
    <row r="20" spans="2:25" x14ac:dyDescent="0.25">
      <c r="B20" s="41"/>
      <c r="C20" s="111" t="s">
        <v>45</v>
      </c>
      <c r="D20" s="112"/>
      <c r="E20" s="112"/>
      <c r="F20" s="112"/>
      <c r="G20" s="112"/>
      <c r="H20" s="113"/>
      <c r="I20" s="46"/>
      <c r="N20" s="238">
        <f t="shared" si="0"/>
        <v>0</v>
      </c>
      <c r="Q20" s="248">
        <f>Dashboard!C12</f>
        <v>75</v>
      </c>
      <c r="R20" s="246" t="str">
        <f>Dashboard!D12</f>
        <v>Good</v>
      </c>
      <c r="S20" s="249">
        <f>Dashboard!E12</f>
        <v>4</v>
      </c>
    </row>
    <row r="21" spans="2:25" x14ac:dyDescent="0.25">
      <c r="B21" s="41"/>
      <c r="C21" s="111" t="s">
        <v>28</v>
      </c>
      <c r="D21" s="112"/>
      <c r="E21" s="112"/>
      <c r="F21" s="112"/>
      <c r="G21" s="112"/>
      <c r="H21" s="113"/>
      <c r="I21" s="46"/>
      <c r="N21" s="238">
        <f t="shared" si="0"/>
        <v>0</v>
      </c>
      <c r="Q21" s="250">
        <f>Dashboard!C13</f>
        <v>90</v>
      </c>
      <c r="R21" s="251" t="str">
        <f>Dashboard!D13</f>
        <v>Excellent</v>
      </c>
      <c r="S21" s="252">
        <f>Dashboard!E13</f>
        <v>5</v>
      </c>
      <c r="U21" s="24" t="s">
        <v>56</v>
      </c>
      <c r="V21" s="255">
        <f>SUM(U19:Y19)</f>
        <v>0</v>
      </c>
    </row>
    <row r="22" spans="2:25" x14ac:dyDescent="0.25">
      <c r="B22" s="41"/>
      <c r="C22" s="111" t="s">
        <v>29</v>
      </c>
      <c r="D22" s="112"/>
      <c r="E22" s="112"/>
      <c r="F22" s="112"/>
      <c r="G22" s="112"/>
      <c r="H22" s="113"/>
      <c r="I22" s="46"/>
      <c r="N22" s="238">
        <f t="shared" si="0"/>
        <v>0</v>
      </c>
      <c r="U22" s="24" t="s">
        <v>54</v>
      </c>
      <c r="V22" s="255" t="str">
        <f>VLOOKUP(V21,Q17:R21,2)</f>
        <v>Poor</v>
      </c>
    </row>
    <row r="23" spans="2:25" x14ac:dyDescent="0.25">
      <c r="B23" s="41"/>
      <c r="C23" s="111" t="s">
        <v>30</v>
      </c>
      <c r="D23" s="112"/>
      <c r="E23" s="112"/>
      <c r="F23" s="112"/>
      <c r="G23" s="112"/>
      <c r="H23" s="113"/>
      <c r="I23" s="46"/>
      <c r="N23" s="238">
        <f t="shared" si="0"/>
        <v>0</v>
      </c>
    </row>
    <row r="24" spans="2:25" x14ac:dyDescent="0.25">
      <c r="B24" s="41"/>
      <c r="C24" s="111" t="s">
        <v>31</v>
      </c>
      <c r="D24" s="112"/>
      <c r="E24" s="112"/>
      <c r="F24" s="112"/>
      <c r="G24" s="112"/>
      <c r="H24" s="113"/>
      <c r="I24" s="46"/>
      <c r="N24" s="238">
        <f t="shared" si="0"/>
        <v>0</v>
      </c>
    </row>
    <row r="25" spans="2:25" x14ac:dyDescent="0.25">
      <c r="B25" s="41"/>
      <c r="C25" s="111" t="s">
        <v>32</v>
      </c>
      <c r="D25" s="112"/>
      <c r="E25" s="112"/>
      <c r="F25" s="112"/>
      <c r="G25" s="112"/>
      <c r="H25" s="113"/>
      <c r="I25" s="46"/>
      <c r="N25" s="238">
        <f t="shared" si="0"/>
        <v>0</v>
      </c>
    </row>
    <row r="26" spans="2:25" x14ac:dyDescent="0.25">
      <c r="B26" s="41"/>
      <c r="C26" s="111" t="s">
        <v>33</v>
      </c>
      <c r="D26" s="112"/>
      <c r="E26" s="112"/>
      <c r="F26" s="112"/>
      <c r="G26" s="112"/>
      <c r="H26" s="113"/>
      <c r="I26" s="46"/>
      <c r="N26" s="238">
        <f t="shared" si="0"/>
        <v>0</v>
      </c>
    </row>
    <row r="27" spans="2:25" x14ac:dyDescent="0.25">
      <c r="B27" s="41"/>
      <c r="C27" s="111" t="s">
        <v>34</v>
      </c>
      <c r="D27" s="112"/>
      <c r="E27" s="112"/>
      <c r="F27" s="112"/>
      <c r="G27" s="112"/>
      <c r="H27" s="113"/>
      <c r="I27" s="46"/>
      <c r="N27" s="238">
        <f t="shared" si="0"/>
        <v>0</v>
      </c>
    </row>
    <row r="28" spans="2:25" x14ac:dyDescent="0.25">
      <c r="B28" s="41"/>
      <c r="C28" s="111" t="s">
        <v>35</v>
      </c>
      <c r="D28" s="112"/>
      <c r="E28" s="112"/>
      <c r="F28" s="112"/>
      <c r="G28" s="112"/>
      <c r="H28" s="113"/>
      <c r="I28" s="46"/>
      <c r="N28" s="238">
        <f t="shared" si="0"/>
        <v>0</v>
      </c>
    </row>
    <row r="29" spans="2:25" x14ac:dyDescent="0.25">
      <c r="B29" s="41"/>
      <c r="C29" s="111" t="s">
        <v>36</v>
      </c>
      <c r="D29" s="112"/>
      <c r="E29" s="112"/>
      <c r="F29" s="112"/>
      <c r="G29" s="112"/>
      <c r="H29" s="113"/>
      <c r="I29" s="46"/>
      <c r="N29" s="238">
        <f t="shared" si="0"/>
        <v>0</v>
      </c>
    </row>
    <row r="30" spans="2:25" x14ac:dyDescent="0.25">
      <c r="B30" s="41"/>
      <c r="C30" s="111" t="s">
        <v>42</v>
      </c>
      <c r="D30" s="112"/>
      <c r="E30" s="112"/>
      <c r="F30" s="112"/>
      <c r="G30" s="112"/>
      <c r="H30" s="113"/>
      <c r="I30" s="46"/>
      <c r="N30" s="238">
        <f t="shared" si="0"/>
        <v>0</v>
      </c>
    </row>
    <row r="31" spans="2:25" x14ac:dyDescent="0.25">
      <c r="B31" s="41"/>
      <c r="C31" s="111" t="s">
        <v>37</v>
      </c>
      <c r="D31" s="112"/>
      <c r="E31" s="112"/>
      <c r="F31" s="112"/>
      <c r="G31" s="112"/>
      <c r="H31" s="113"/>
      <c r="I31" s="46"/>
      <c r="N31" s="238">
        <f t="shared" si="0"/>
        <v>0</v>
      </c>
    </row>
    <row r="32" spans="2:25" x14ac:dyDescent="0.25">
      <c r="B32" s="41"/>
      <c r="C32" s="111" t="s">
        <v>38</v>
      </c>
      <c r="D32" s="112"/>
      <c r="E32" s="112"/>
      <c r="F32" s="112"/>
      <c r="G32" s="112"/>
      <c r="H32" s="113"/>
      <c r="I32" s="46"/>
      <c r="N32" s="238">
        <f t="shared" si="0"/>
        <v>0</v>
      </c>
    </row>
    <row r="33" spans="2:14" x14ac:dyDescent="0.25">
      <c r="B33" s="41"/>
      <c r="C33" s="111" t="s">
        <v>39</v>
      </c>
      <c r="D33" s="112"/>
      <c r="E33" s="112"/>
      <c r="F33" s="112"/>
      <c r="G33" s="112"/>
      <c r="H33" s="113"/>
      <c r="I33" s="46"/>
      <c r="N33" s="238">
        <f t="shared" si="0"/>
        <v>0</v>
      </c>
    </row>
    <row r="34" spans="2:14" x14ac:dyDescent="0.25">
      <c r="B34" s="41"/>
      <c r="C34" s="111" t="s">
        <v>40</v>
      </c>
      <c r="D34" s="112"/>
      <c r="E34" s="112"/>
      <c r="F34" s="112"/>
      <c r="G34" s="112"/>
      <c r="H34" s="113"/>
      <c r="I34" s="46"/>
      <c r="N34" s="238">
        <f t="shared" si="0"/>
        <v>0</v>
      </c>
    </row>
    <row r="35" spans="2:14" x14ac:dyDescent="0.25">
      <c r="B35" s="41"/>
      <c r="C35" s="114" t="s">
        <v>41</v>
      </c>
      <c r="D35" s="115"/>
      <c r="E35" s="115"/>
      <c r="F35" s="115"/>
      <c r="G35" s="115"/>
      <c r="H35" s="116"/>
      <c r="I35" s="46"/>
      <c r="N35" s="238">
        <f t="shared" si="0"/>
        <v>0</v>
      </c>
    </row>
    <row r="36" spans="2:14" x14ac:dyDescent="0.25">
      <c r="B36" s="41"/>
      <c r="C36" s="67"/>
      <c r="D36" s="72"/>
      <c r="E36" s="72"/>
      <c r="F36" s="72"/>
      <c r="G36" s="73"/>
      <c r="H36" s="59"/>
      <c r="I36" s="46"/>
    </row>
    <row r="37" spans="2:14" ht="26.45" customHeight="1" x14ac:dyDescent="0.25">
      <c r="B37" s="41"/>
      <c r="C37" s="145" t="s">
        <v>52</v>
      </c>
      <c r="D37" s="117"/>
      <c r="E37" s="256">
        <f>V21</f>
        <v>0</v>
      </c>
      <c r="F37" s="145" t="s">
        <v>53</v>
      </c>
      <c r="G37" s="117"/>
      <c r="H37" s="257" t="str">
        <f>V22</f>
        <v>Poor</v>
      </c>
      <c r="I37" s="46"/>
    </row>
    <row r="38" spans="2:14" x14ac:dyDescent="0.25">
      <c r="B38" s="41"/>
      <c r="C38" s="269"/>
      <c r="D38" s="269"/>
      <c r="E38" s="269"/>
      <c r="F38" s="269"/>
      <c r="G38" s="269"/>
      <c r="H38" s="269"/>
      <c r="I38" s="46"/>
    </row>
    <row r="39" spans="2:14" x14ac:dyDescent="0.25">
      <c r="B39" s="41"/>
      <c r="C39" s="118" t="s">
        <v>49</v>
      </c>
      <c r="D39" s="119"/>
      <c r="E39" s="119"/>
      <c r="F39" s="119"/>
      <c r="G39" s="120"/>
      <c r="H39" s="121"/>
      <c r="I39" s="46"/>
    </row>
    <row r="40" spans="2:14" x14ac:dyDescent="0.25">
      <c r="B40" s="41"/>
      <c r="C40" s="270"/>
      <c r="D40" s="271"/>
      <c r="E40" s="271"/>
      <c r="F40" s="271"/>
      <c r="G40" s="271"/>
      <c r="H40" s="272"/>
      <c r="I40" s="46"/>
    </row>
    <row r="41" spans="2:14" x14ac:dyDescent="0.25">
      <c r="B41" s="41"/>
      <c r="C41" s="273"/>
      <c r="D41" s="274"/>
      <c r="E41" s="274"/>
      <c r="F41" s="274"/>
      <c r="G41" s="274"/>
      <c r="H41" s="275"/>
      <c r="I41" s="46"/>
    </row>
    <row r="42" spans="2:14" x14ac:dyDescent="0.25">
      <c r="B42" s="41"/>
      <c r="C42" s="273"/>
      <c r="D42" s="274"/>
      <c r="E42" s="274"/>
      <c r="F42" s="274"/>
      <c r="G42" s="274"/>
      <c r="H42" s="275"/>
      <c r="I42" s="46"/>
    </row>
    <row r="43" spans="2:14" x14ac:dyDescent="0.25">
      <c r="B43" s="41"/>
      <c r="C43" s="273"/>
      <c r="D43" s="274"/>
      <c r="E43" s="274"/>
      <c r="F43" s="274"/>
      <c r="G43" s="274"/>
      <c r="H43" s="275"/>
      <c r="I43" s="46"/>
    </row>
    <row r="44" spans="2:14" x14ac:dyDescent="0.25">
      <c r="B44" s="41"/>
      <c r="C44" s="266"/>
      <c r="D44" s="267"/>
      <c r="E44" s="267"/>
      <c r="F44" s="267"/>
      <c r="G44" s="267"/>
      <c r="H44" s="268"/>
      <c r="I44" s="46"/>
    </row>
    <row r="45" spans="2:14" x14ac:dyDescent="0.25">
      <c r="B45" s="41"/>
      <c r="C45" s="77"/>
      <c r="D45" s="77"/>
      <c r="E45" s="77"/>
      <c r="F45" s="77"/>
      <c r="G45" s="77"/>
      <c r="H45" s="77"/>
      <c r="I45" s="46"/>
    </row>
    <row r="46" spans="2:14" x14ac:dyDescent="0.25">
      <c r="B46" s="41"/>
      <c r="C46" s="118" t="s">
        <v>50</v>
      </c>
      <c r="D46" s="122"/>
      <c r="E46" s="123"/>
      <c r="F46" s="124" t="s">
        <v>59</v>
      </c>
      <c r="G46" s="125"/>
      <c r="H46" s="126"/>
      <c r="I46" s="46"/>
    </row>
    <row r="47" spans="2:14" x14ac:dyDescent="0.25">
      <c r="B47" s="41"/>
      <c r="C47" s="127"/>
      <c r="D47" s="128"/>
      <c r="E47" s="129"/>
      <c r="F47" s="130"/>
      <c r="G47" s="131"/>
      <c r="H47" s="132"/>
      <c r="I47" s="46"/>
    </row>
    <row r="48" spans="2:14" x14ac:dyDescent="0.25">
      <c r="B48" s="41"/>
      <c r="C48" s="133"/>
      <c r="D48" s="134"/>
      <c r="E48" s="135"/>
      <c r="F48" s="136"/>
      <c r="G48" s="137"/>
      <c r="H48" s="138"/>
      <c r="I48" s="46"/>
    </row>
    <row r="49" spans="2:25" x14ac:dyDescent="0.25">
      <c r="B49" s="41"/>
      <c r="C49" s="133"/>
      <c r="D49" s="134"/>
      <c r="E49" s="135"/>
      <c r="F49" s="136"/>
      <c r="G49" s="137"/>
      <c r="H49" s="138"/>
      <c r="I49" s="46"/>
    </row>
    <row r="50" spans="2:25" x14ac:dyDescent="0.25">
      <c r="B50" s="41"/>
      <c r="C50" s="133"/>
      <c r="D50" s="134"/>
      <c r="E50" s="135"/>
      <c r="F50" s="136"/>
      <c r="G50" s="137"/>
      <c r="H50" s="138"/>
      <c r="I50" s="46"/>
    </row>
    <row r="51" spans="2:25" x14ac:dyDescent="0.25">
      <c r="B51" s="41"/>
      <c r="C51" s="139"/>
      <c r="D51" s="140"/>
      <c r="E51" s="141"/>
      <c r="F51" s="142"/>
      <c r="G51" s="143"/>
      <c r="H51" s="144"/>
      <c r="I51" s="46"/>
    </row>
    <row r="52" spans="2:25" ht="7.15" customHeight="1" x14ac:dyDescent="0.25">
      <c r="B52" s="82"/>
      <c r="C52" s="83"/>
      <c r="D52" s="83"/>
      <c r="E52" s="83"/>
      <c r="F52" s="83"/>
      <c r="G52" s="83"/>
      <c r="H52" s="83"/>
      <c r="I52" s="84"/>
    </row>
    <row r="53" spans="2:25" ht="7.15" customHeight="1" x14ac:dyDescent="0.25"/>
    <row r="54" spans="2:25" ht="22.9" customHeight="1" x14ac:dyDescent="0.25">
      <c r="B54" s="18"/>
      <c r="C54" s="19"/>
      <c r="D54" s="19"/>
      <c r="E54" s="19"/>
      <c r="F54" s="18"/>
      <c r="G54" s="18"/>
      <c r="H54" s="18"/>
      <c r="I54" s="18"/>
      <c r="W54" s="1"/>
      <c r="X54" s="1"/>
      <c r="Y54" s="1"/>
    </row>
  </sheetData>
  <mergeCells count="7">
    <mergeCell ref="C44:H44"/>
    <mergeCell ref="F12:G12"/>
    <mergeCell ref="C38:H38"/>
    <mergeCell ref="C40:H40"/>
    <mergeCell ref="C41:H41"/>
    <mergeCell ref="C42:H42"/>
    <mergeCell ref="C43:H43"/>
  </mergeCells>
  <conditionalFormatting sqref="D16:D35">
    <cfRule type="notContainsBlanks" dxfId="10" priority="10">
      <formula>LEN(TRIM(D16))&gt;0</formula>
    </cfRule>
  </conditionalFormatting>
  <conditionalFormatting sqref="E16:E35">
    <cfRule type="notContainsBlanks" dxfId="9" priority="9">
      <formula>LEN(TRIM(E16))&gt;0</formula>
    </cfRule>
  </conditionalFormatting>
  <conditionalFormatting sqref="F16:F35">
    <cfRule type="notContainsBlanks" dxfId="8" priority="8">
      <formula>LEN(TRIM(F16))&gt;0</formula>
    </cfRule>
  </conditionalFormatting>
  <conditionalFormatting sqref="G16:G35">
    <cfRule type="notContainsBlanks" dxfId="7" priority="7">
      <formula>LEN(TRIM(G16))&gt;0</formula>
    </cfRule>
  </conditionalFormatting>
  <conditionalFormatting sqref="H16:H35">
    <cfRule type="notContainsBlanks" dxfId="6" priority="6">
      <formula>LEN(TRIM(H16))&gt;0</formula>
    </cfRule>
  </conditionalFormatting>
  <conditionalFormatting sqref="D16:H35">
    <cfRule type="containsBlanks" dxfId="5" priority="11">
      <formula>LEN(TRIM(D16))=0</formula>
    </cfRule>
  </conditionalFormatting>
  <conditionalFormatting sqref="C37:H37">
    <cfRule type="expression" dxfId="4" priority="1">
      <formula>$V$22=$R$21</formula>
    </cfRule>
    <cfRule type="expression" dxfId="3" priority="2">
      <formula>$V$22=$R$20</formula>
    </cfRule>
    <cfRule type="expression" dxfId="2" priority="3">
      <formula>$V$22=$R$19</formula>
    </cfRule>
    <cfRule type="expression" dxfId="1" priority="4">
      <formula>$V$22=$R$18</formula>
    </cfRule>
    <cfRule type="expression" dxfId="0" priority="5">
      <formula>$V$22=$R$17</formula>
    </cfRule>
  </conditionalFormatting>
  <dataValidations disablePrompts="1" count="1">
    <dataValidation type="custom" allowBlank="1" showInputMessage="1" showErrorMessage="1" error="You can choose only one evaluation by inserting an &quot;X&quot;." prompt="Please put an &quot;X&quot; in the evaluation box. Remember that you can only choose one option." sqref="D16:H35">
      <formula1>AND($N16&lt;=1,LEFT(D16,1)="X")</formula1>
    </dataValidation>
  </dataValidations>
  <pageMargins left="0.70866141732283472" right="0.70866141732283472" top="0.74803149606299213" bottom="0.74803149606299213" header="0.31496062992125984" footer="0.31496062992125984"/>
  <pageSetup paperSize="9" scale="7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K40"/>
  <sheetViews>
    <sheetView showGridLines="0" showRowColHeaders="0" workbookViewId="0">
      <selection activeCell="M8" sqref="M8"/>
    </sheetView>
  </sheetViews>
  <sheetFormatPr defaultColWidth="8.85546875" defaultRowHeight="15" x14ac:dyDescent="0.25"/>
  <cols>
    <col min="1" max="1" width="3.7109375" style="159" customWidth="1"/>
    <col min="2" max="11" width="14.7109375" style="149" customWidth="1"/>
    <col min="12" max="16384" width="8.85546875" style="149"/>
  </cols>
  <sheetData>
    <row r="1" spans="1:11" x14ac:dyDescent="0.25">
      <c r="A1" s="148"/>
    </row>
    <row r="2" spans="1:11" s="154" customFormat="1" ht="44.25" customHeight="1" x14ac:dyDescent="0.25">
      <c r="A2" s="150"/>
      <c r="B2" s="151" t="s">
        <v>101</v>
      </c>
      <c r="C2" s="152"/>
      <c r="D2" s="152"/>
      <c r="E2" s="152"/>
      <c r="F2" s="152"/>
      <c r="G2" s="152"/>
      <c r="H2" s="152"/>
      <c r="I2" s="152"/>
      <c r="J2" s="152"/>
      <c r="K2" s="153"/>
    </row>
    <row r="3" spans="1:11" s="158" customFormat="1" ht="7.15" customHeight="1" x14ac:dyDescent="0.25">
      <c r="A3" s="150"/>
      <c r="B3" s="155"/>
      <c r="C3" s="156"/>
      <c r="D3" s="156"/>
      <c r="E3" s="156"/>
      <c r="F3" s="156"/>
      <c r="G3" s="156"/>
      <c r="H3" s="156"/>
      <c r="I3" s="156"/>
      <c r="J3" s="156"/>
      <c r="K3" s="157"/>
    </row>
    <row r="4" spans="1:11" ht="36" customHeight="1" x14ac:dyDescent="0.25">
      <c r="B4" s="276" t="s">
        <v>133</v>
      </c>
      <c r="C4" s="277"/>
      <c r="D4" s="277"/>
      <c r="E4" s="277"/>
      <c r="F4" s="277"/>
      <c r="G4" s="277"/>
      <c r="H4" s="277"/>
      <c r="I4" s="277"/>
      <c r="J4" s="277"/>
      <c r="K4" s="278"/>
    </row>
    <row r="5" spans="1:11" ht="7.15" customHeight="1" x14ac:dyDescent="0.25">
      <c r="A5" s="160"/>
      <c r="B5" s="161"/>
      <c r="C5" s="162"/>
      <c r="D5" s="162"/>
      <c r="E5" s="162"/>
      <c r="F5" s="162"/>
      <c r="G5" s="162"/>
      <c r="H5" s="162"/>
      <c r="I5" s="162"/>
      <c r="J5" s="162"/>
      <c r="K5" s="163"/>
    </row>
    <row r="6" spans="1:11" ht="31.15" customHeight="1" x14ac:dyDescent="0.25">
      <c r="B6" s="276" t="s">
        <v>63</v>
      </c>
      <c r="C6" s="277"/>
      <c r="D6" s="277"/>
      <c r="E6" s="277"/>
      <c r="F6" s="277"/>
      <c r="G6" s="277"/>
      <c r="H6" s="277"/>
      <c r="I6" s="277"/>
      <c r="J6" s="277"/>
      <c r="K6" s="278"/>
    </row>
    <row r="7" spans="1:11" ht="7.15" customHeight="1" x14ac:dyDescent="0.25">
      <c r="B7" s="161"/>
      <c r="C7" s="162"/>
      <c r="D7" s="162"/>
      <c r="E7" s="162"/>
      <c r="F7" s="162"/>
      <c r="G7" s="162"/>
      <c r="H7" s="162"/>
      <c r="I7" s="162"/>
      <c r="J7" s="162"/>
      <c r="K7" s="163"/>
    </row>
    <row r="8" spans="1:11" ht="115.15" customHeight="1" x14ac:dyDescent="0.25">
      <c r="B8" s="279" t="s">
        <v>134</v>
      </c>
      <c r="C8" s="280"/>
      <c r="D8" s="280"/>
      <c r="E8" s="280"/>
      <c r="F8" s="280"/>
      <c r="G8" s="280"/>
      <c r="H8" s="280"/>
      <c r="I8" s="280"/>
      <c r="J8" s="280"/>
      <c r="K8" s="281"/>
    </row>
    <row r="9" spans="1:11" ht="13.15" customHeight="1" x14ac:dyDescent="0.25">
      <c r="B9" s="161"/>
      <c r="C9" s="162"/>
      <c r="D9" s="162"/>
      <c r="E9" s="162"/>
      <c r="F9" s="162"/>
      <c r="G9" s="162"/>
      <c r="H9" s="162"/>
      <c r="I9" s="162"/>
      <c r="J9" s="162"/>
      <c r="K9" s="163"/>
    </row>
    <row r="10" spans="1:11" ht="16.899999999999999" customHeight="1" x14ac:dyDescent="0.25">
      <c r="A10" s="164"/>
      <c r="B10" s="165" t="s">
        <v>64</v>
      </c>
      <c r="C10" s="162"/>
      <c r="D10" s="162"/>
      <c r="E10" s="162"/>
      <c r="F10" s="162"/>
      <c r="G10" s="162"/>
      <c r="H10" s="162"/>
      <c r="I10" s="162"/>
      <c r="J10" s="162"/>
      <c r="K10" s="163"/>
    </row>
    <row r="11" spans="1:11" ht="7.15" customHeight="1" x14ac:dyDescent="0.25">
      <c r="A11" s="164"/>
      <c r="B11" s="161"/>
      <c r="C11" s="162"/>
      <c r="D11" s="162"/>
      <c r="E11" s="162"/>
      <c r="F11" s="162"/>
      <c r="G11" s="162"/>
      <c r="H11" s="162"/>
      <c r="I11" s="162"/>
      <c r="J11" s="162"/>
      <c r="K11" s="163"/>
    </row>
    <row r="12" spans="1:11" ht="73.150000000000006" customHeight="1" x14ac:dyDescent="0.25">
      <c r="A12" s="164"/>
      <c r="B12" s="276" t="s">
        <v>135</v>
      </c>
      <c r="C12" s="277"/>
      <c r="D12" s="277"/>
      <c r="E12" s="277"/>
      <c r="F12" s="277"/>
      <c r="G12" s="277"/>
      <c r="H12" s="277"/>
      <c r="I12" s="277"/>
      <c r="J12" s="277"/>
      <c r="K12" s="278"/>
    </row>
    <row r="13" spans="1:11" x14ac:dyDescent="0.25">
      <c r="A13" s="164"/>
      <c r="B13" s="161"/>
      <c r="C13" s="162"/>
      <c r="D13" s="162"/>
      <c r="E13" s="162"/>
      <c r="F13" s="162"/>
      <c r="G13" s="162"/>
      <c r="H13" s="162"/>
      <c r="I13" s="162"/>
      <c r="J13" s="162"/>
      <c r="K13" s="163"/>
    </row>
    <row r="14" spans="1:11" ht="16.899999999999999" customHeight="1" x14ac:dyDescent="0.25">
      <c r="A14" s="164"/>
      <c r="B14" s="165" t="s">
        <v>65</v>
      </c>
      <c r="C14" s="162"/>
      <c r="D14" s="162"/>
      <c r="E14" s="162"/>
      <c r="F14" s="162"/>
      <c r="G14" s="162"/>
      <c r="H14" s="162"/>
      <c r="I14" s="162"/>
      <c r="J14" s="162"/>
      <c r="K14" s="163"/>
    </row>
    <row r="15" spans="1:11" ht="18" customHeight="1" x14ac:dyDescent="0.25">
      <c r="B15" s="263" t="s">
        <v>136</v>
      </c>
      <c r="C15" s="162"/>
      <c r="D15" s="162"/>
      <c r="E15" s="162"/>
      <c r="F15" s="162"/>
      <c r="G15" s="162"/>
      <c r="H15" s="162"/>
      <c r="I15" s="162"/>
      <c r="J15" s="162"/>
      <c r="K15" s="163"/>
    </row>
    <row r="16" spans="1:11" ht="7.15" customHeight="1" x14ac:dyDescent="0.25">
      <c r="B16" s="166"/>
      <c r="C16" s="167"/>
      <c r="D16" s="167"/>
      <c r="E16" s="167"/>
      <c r="F16" s="167"/>
      <c r="G16" s="167"/>
      <c r="H16" s="167"/>
      <c r="I16" s="167"/>
      <c r="J16" s="167"/>
      <c r="K16" s="168"/>
    </row>
    <row r="17" s="159" customFormat="1" ht="11.45" customHeight="1" x14ac:dyDescent="0.25"/>
    <row r="18" s="159" customFormat="1" ht="16.899999999999999" customHeight="1" x14ac:dyDescent="0.25"/>
    <row r="19" s="159" customFormat="1" ht="16.899999999999999" customHeight="1" x14ac:dyDescent="0.25"/>
    <row r="20" s="159" customFormat="1" ht="16.899999999999999" customHeight="1" x14ac:dyDescent="0.25"/>
    <row r="21" s="159" customFormat="1" ht="16.899999999999999" customHeight="1" x14ac:dyDescent="0.25"/>
    <row r="22" s="159" customFormat="1" ht="16.899999999999999" customHeight="1" x14ac:dyDescent="0.25"/>
    <row r="23" s="159" customFormat="1" ht="16.899999999999999" customHeight="1" x14ac:dyDescent="0.25"/>
    <row r="24" s="159" customFormat="1" ht="16.899999999999999" customHeight="1" x14ac:dyDescent="0.25"/>
    <row r="25" s="159" customFormat="1" ht="16.899999999999999" customHeight="1" x14ac:dyDescent="0.25"/>
    <row r="26" s="159" customFormat="1" ht="16.899999999999999" customHeight="1" x14ac:dyDescent="0.25"/>
    <row r="27" s="159" customFormat="1" ht="16.899999999999999" customHeight="1" x14ac:dyDescent="0.25"/>
    <row r="28" s="159" customFormat="1" ht="16.899999999999999" customHeight="1" x14ac:dyDescent="0.25"/>
    <row r="29" s="159" customFormat="1" ht="16.899999999999999" customHeight="1" x14ac:dyDescent="0.25"/>
    <row r="30" s="159" customFormat="1" ht="16.899999999999999" customHeight="1" x14ac:dyDescent="0.25"/>
    <row r="31" s="159" customFormat="1" ht="16.899999999999999" customHeight="1" x14ac:dyDescent="0.25"/>
    <row r="32" s="159" customFormat="1" ht="16.899999999999999" customHeight="1" x14ac:dyDescent="0.25"/>
    <row r="33" s="159" customFormat="1" ht="16.899999999999999" customHeight="1" x14ac:dyDescent="0.25"/>
    <row r="34" s="159" customFormat="1" ht="16.899999999999999" customHeight="1" x14ac:dyDescent="0.25"/>
    <row r="35" s="159" customFormat="1" ht="16.899999999999999" customHeight="1" x14ac:dyDescent="0.25"/>
    <row r="36" s="159" customFormat="1" ht="16.899999999999999" customHeight="1" x14ac:dyDescent="0.25"/>
    <row r="37" s="159" customFormat="1" ht="16.899999999999999" customHeight="1" x14ac:dyDescent="0.25"/>
    <row r="38" s="159" customFormat="1" ht="16.899999999999999" customHeight="1" x14ac:dyDescent="0.25"/>
    <row r="39" s="159" customFormat="1" ht="16.899999999999999" customHeight="1" x14ac:dyDescent="0.25"/>
    <row r="40" s="159" customFormat="1" ht="16.899999999999999" customHeight="1" x14ac:dyDescent="0.25"/>
  </sheetData>
  <mergeCells count="4">
    <mergeCell ref="B4:K4"/>
    <mergeCell ref="B6:K6"/>
    <mergeCell ref="B8:K8"/>
    <mergeCell ref="B12:K12"/>
  </mergeCells>
  <pageMargins left="0.70866141732283472" right="0.70866141732283472" top="0.74803149606299213" bottom="0.74803149606299213" header="0.31496062992125984" footer="0.31496062992125984"/>
  <pageSetup paperSize="9" scale="8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autoPageBreaks="0"/>
  </sheetPr>
  <dimension ref="A1:K59"/>
  <sheetViews>
    <sheetView showGridLines="0" showRowColHeaders="0" tabSelected="1" zoomScaleNormal="100" workbookViewId="0">
      <pane ySplit="6" topLeftCell="A7" activePane="bottomLeft" state="frozen"/>
      <selection activeCell="N25" sqref="N25"/>
      <selection pane="bottomLeft" activeCell="A7" sqref="A7"/>
    </sheetView>
  </sheetViews>
  <sheetFormatPr defaultColWidth="8.85546875" defaultRowHeight="15" x14ac:dyDescent="0.25"/>
  <cols>
    <col min="1" max="1" width="3.7109375" style="1" customWidth="1"/>
    <col min="2" max="2" width="1.28515625" style="1" customWidth="1"/>
    <col min="3" max="3" width="5.42578125" style="1" customWidth="1"/>
    <col min="4" max="4" width="27.140625" style="1" customWidth="1"/>
    <col min="5" max="5" width="9.42578125" style="1" customWidth="1"/>
    <col min="6" max="6" width="27.28515625" style="1" customWidth="1"/>
    <col min="7" max="7" width="31.28515625" style="1" customWidth="1"/>
    <col min="8" max="9" width="23.7109375" style="1" customWidth="1"/>
    <col min="10" max="10" width="26.140625" style="1" customWidth="1"/>
    <col min="11" max="11" width="1.28515625" style="1" customWidth="1"/>
    <col min="12" max="16384" width="8.85546875" style="1"/>
  </cols>
  <sheetData>
    <row r="1" spans="1:11" ht="7.15" customHeight="1" x14ac:dyDescent="0.25"/>
    <row r="2" spans="1:11" ht="19.149999999999999" customHeight="1" x14ac:dyDescent="0.25">
      <c r="A2" s="3"/>
      <c r="B2" s="4"/>
      <c r="C2" s="5" t="s">
        <v>7</v>
      </c>
      <c r="D2" s="4"/>
      <c r="E2" s="4"/>
      <c r="F2" s="6"/>
      <c r="G2" s="7"/>
      <c r="H2" s="8"/>
      <c r="I2" s="9"/>
      <c r="J2" s="10"/>
      <c r="K2" s="10"/>
    </row>
    <row r="3" spans="1:11" ht="24" customHeight="1" x14ac:dyDescent="0.25">
      <c r="A3" s="3"/>
      <c r="B3" s="11"/>
      <c r="C3" s="12" t="s">
        <v>1</v>
      </c>
      <c r="D3" s="11"/>
      <c r="E3" s="11"/>
      <c r="F3" s="13"/>
      <c r="G3" s="14"/>
      <c r="H3" s="15"/>
      <c r="I3" s="16"/>
      <c r="J3" s="17"/>
      <c r="K3" s="17"/>
    </row>
    <row r="4" spans="1:11" ht="7.15" customHeight="1" x14ac:dyDescent="0.25"/>
    <row r="5" spans="1:11" ht="7.15" customHeight="1" x14ac:dyDescent="0.25">
      <c r="B5" s="87"/>
      <c r="C5" s="88"/>
      <c r="D5" s="88"/>
      <c r="E5" s="88"/>
      <c r="F5" s="88"/>
      <c r="G5" s="88"/>
      <c r="H5" s="88"/>
      <c r="I5" s="88"/>
      <c r="J5" s="88"/>
      <c r="K5" s="89"/>
    </row>
    <row r="6" spans="1:11" x14ac:dyDescent="0.25">
      <c r="B6" s="90"/>
      <c r="C6" s="102" t="s">
        <v>17</v>
      </c>
      <c r="D6" s="200" t="s">
        <v>2</v>
      </c>
      <c r="E6" s="200"/>
      <c r="F6" s="201" t="s">
        <v>6</v>
      </c>
      <c r="G6" s="201" t="s">
        <v>4</v>
      </c>
      <c r="H6" s="201" t="s">
        <v>3</v>
      </c>
      <c r="I6" s="201" t="s">
        <v>18</v>
      </c>
      <c r="J6" s="202" t="s">
        <v>5</v>
      </c>
      <c r="K6" s="91"/>
    </row>
    <row r="7" spans="1:11" x14ac:dyDescent="0.25">
      <c r="B7" s="90"/>
      <c r="C7" s="195">
        <v>1</v>
      </c>
      <c r="D7" s="95" t="s">
        <v>123</v>
      </c>
      <c r="E7" s="198" t="str">
        <f>IF(ISBLANK(D7),"","Review")</f>
        <v>Review</v>
      </c>
      <c r="F7" s="92" t="s">
        <v>117</v>
      </c>
      <c r="G7" s="92" t="s">
        <v>118</v>
      </c>
      <c r="H7" s="93">
        <v>41759</v>
      </c>
      <c r="I7" s="92" t="s">
        <v>119</v>
      </c>
      <c r="J7" s="94" t="s">
        <v>120</v>
      </c>
      <c r="K7" s="91"/>
    </row>
    <row r="8" spans="1:11" x14ac:dyDescent="0.25">
      <c r="B8" s="90"/>
      <c r="C8" s="196">
        <v>2</v>
      </c>
      <c r="D8" s="95" t="s">
        <v>129</v>
      </c>
      <c r="E8" s="198" t="str">
        <f>IF(ISBLANK(D8),"","Review")</f>
        <v>Review</v>
      </c>
      <c r="F8" s="96" t="s">
        <v>121</v>
      </c>
      <c r="G8" s="96" t="s">
        <v>128</v>
      </c>
      <c r="H8" s="97">
        <v>41246</v>
      </c>
      <c r="I8" s="96" t="s">
        <v>119</v>
      </c>
      <c r="J8" s="98" t="s">
        <v>123</v>
      </c>
      <c r="K8" s="91"/>
    </row>
    <row r="9" spans="1:11" x14ac:dyDescent="0.25">
      <c r="B9" s="90"/>
      <c r="C9" s="196">
        <v>3</v>
      </c>
      <c r="D9" s="95" t="s">
        <v>130</v>
      </c>
      <c r="E9" s="198" t="str">
        <f t="shared" ref="E9:E16" si="0">IF(ISBLANK(D9),"","Review")</f>
        <v>Review</v>
      </c>
      <c r="F9" s="96" t="s">
        <v>121</v>
      </c>
      <c r="G9" s="96" t="s">
        <v>127</v>
      </c>
      <c r="H9" s="97">
        <v>39990</v>
      </c>
      <c r="I9" s="96" t="s">
        <v>119</v>
      </c>
      <c r="J9" s="98" t="s">
        <v>123</v>
      </c>
      <c r="K9" s="91"/>
    </row>
    <row r="10" spans="1:11" x14ac:dyDescent="0.25">
      <c r="B10" s="90"/>
      <c r="C10" s="196">
        <v>4</v>
      </c>
      <c r="D10" s="95" t="s">
        <v>126</v>
      </c>
      <c r="E10" s="198" t="str">
        <f t="shared" si="0"/>
        <v>Review</v>
      </c>
      <c r="F10" s="96" t="s">
        <v>124</v>
      </c>
      <c r="G10" s="96" t="s">
        <v>125</v>
      </c>
      <c r="H10" s="97">
        <v>41246</v>
      </c>
      <c r="I10" s="96" t="s">
        <v>119</v>
      </c>
      <c r="J10" s="98" t="s">
        <v>115</v>
      </c>
      <c r="K10" s="91"/>
    </row>
    <row r="11" spans="1:11" x14ac:dyDescent="0.25">
      <c r="B11" s="90"/>
      <c r="C11" s="196">
        <v>5</v>
      </c>
      <c r="D11" s="95" t="s">
        <v>131</v>
      </c>
      <c r="E11" s="198" t="str">
        <f t="shared" si="0"/>
        <v>Review</v>
      </c>
      <c r="F11" s="96" t="s">
        <v>132</v>
      </c>
      <c r="G11" s="96" t="s">
        <v>122</v>
      </c>
      <c r="H11" s="97">
        <v>39990</v>
      </c>
      <c r="I11" s="96" t="s">
        <v>119</v>
      </c>
      <c r="J11" s="98" t="s">
        <v>116</v>
      </c>
      <c r="K11" s="91"/>
    </row>
    <row r="12" spans="1:11" x14ac:dyDescent="0.25">
      <c r="B12" s="90"/>
      <c r="C12" s="196">
        <v>6</v>
      </c>
      <c r="D12" s="95"/>
      <c r="E12" s="198" t="str">
        <f t="shared" si="0"/>
        <v/>
      </c>
      <c r="F12" s="96"/>
      <c r="G12" s="96"/>
      <c r="H12" s="97"/>
      <c r="I12" s="96"/>
      <c r="J12" s="98"/>
      <c r="K12" s="91"/>
    </row>
    <row r="13" spans="1:11" x14ac:dyDescent="0.25">
      <c r="B13" s="90"/>
      <c r="C13" s="196">
        <v>7</v>
      </c>
      <c r="D13" s="95"/>
      <c r="E13" s="198" t="str">
        <f t="shared" si="0"/>
        <v/>
      </c>
      <c r="F13" s="96"/>
      <c r="G13" s="96"/>
      <c r="H13" s="97"/>
      <c r="I13" s="96"/>
      <c r="J13" s="98"/>
      <c r="K13" s="91"/>
    </row>
    <row r="14" spans="1:11" x14ac:dyDescent="0.25">
      <c r="B14" s="90"/>
      <c r="C14" s="196">
        <v>8</v>
      </c>
      <c r="D14" s="95"/>
      <c r="E14" s="198" t="str">
        <f t="shared" si="0"/>
        <v/>
      </c>
      <c r="F14" s="96"/>
      <c r="G14" s="96"/>
      <c r="H14" s="97"/>
      <c r="I14" s="96"/>
      <c r="J14" s="98"/>
      <c r="K14" s="91"/>
    </row>
    <row r="15" spans="1:11" x14ac:dyDescent="0.25">
      <c r="B15" s="90"/>
      <c r="C15" s="196">
        <v>9</v>
      </c>
      <c r="D15" s="95"/>
      <c r="E15" s="198" t="str">
        <f t="shared" si="0"/>
        <v/>
      </c>
      <c r="F15" s="96"/>
      <c r="G15" s="96"/>
      <c r="H15" s="97"/>
      <c r="I15" s="96"/>
      <c r="J15" s="98"/>
      <c r="K15" s="91"/>
    </row>
    <row r="16" spans="1:11" x14ac:dyDescent="0.25">
      <c r="B16" s="90"/>
      <c r="C16" s="197">
        <v>10</v>
      </c>
      <c r="D16" s="180"/>
      <c r="E16" s="199" t="str">
        <f t="shared" si="0"/>
        <v/>
      </c>
      <c r="F16" s="181"/>
      <c r="G16" s="181"/>
      <c r="H16" s="182"/>
      <c r="I16" s="181"/>
      <c r="J16" s="183"/>
      <c r="K16" s="91"/>
    </row>
    <row r="17" spans="2:11" x14ac:dyDescent="0.25">
      <c r="B17" s="90"/>
      <c r="C17" s="185">
        <v>11</v>
      </c>
      <c r="D17" s="186"/>
      <c r="E17" s="262"/>
      <c r="F17" s="187"/>
      <c r="G17" s="187"/>
      <c r="H17" s="187"/>
      <c r="I17" s="187"/>
      <c r="J17" s="187"/>
      <c r="K17" s="91"/>
    </row>
    <row r="18" spans="2:11" x14ac:dyDescent="0.25">
      <c r="B18" s="90"/>
      <c r="C18" s="185">
        <v>12</v>
      </c>
      <c r="D18" s="186"/>
      <c r="E18" s="262"/>
      <c r="F18" s="187"/>
      <c r="G18" s="187"/>
      <c r="H18" s="188"/>
      <c r="I18" s="187"/>
      <c r="J18" s="189"/>
      <c r="K18" s="91"/>
    </row>
    <row r="19" spans="2:11" x14ac:dyDescent="0.25">
      <c r="B19" s="90"/>
      <c r="C19" s="185">
        <v>13</v>
      </c>
      <c r="D19" s="186"/>
      <c r="E19" s="262"/>
      <c r="F19" s="187"/>
      <c r="G19" s="187"/>
      <c r="H19" s="188"/>
      <c r="I19" s="187"/>
      <c r="J19" s="189"/>
      <c r="K19" s="91"/>
    </row>
    <row r="20" spans="2:11" x14ac:dyDescent="0.25">
      <c r="B20" s="90"/>
      <c r="C20" s="185">
        <v>14</v>
      </c>
      <c r="D20" s="186"/>
      <c r="E20" s="262"/>
      <c r="F20" s="187"/>
      <c r="G20" s="187"/>
      <c r="H20" s="188"/>
      <c r="I20" s="187"/>
      <c r="J20" s="189"/>
      <c r="K20" s="91"/>
    </row>
    <row r="21" spans="2:11" x14ac:dyDescent="0.25">
      <c r="B21" s="90"/>
      <c r="C21" s="185">
        <v>15</v>
      </c>
      <c r="D21" s="186"/>
      <c r="E21" s="262"/>
      <c r="F21" s="187"/>
      <c r="G21" s="187"/>
      <c r="H21" s="188"/>
      <c r="I21" s="187"/>
      <c r="J21" s="189"/>
      <c r="K21" s="91"/>
    </row>
    <row r="22" spans="2:11" x14ac:dyDescent="0.25">
      <c r="B22" s="90"/>
      <c r="C22" s="185">
        <v>16</v>
      </c>
      <c r="D22" s="186"/>
      <c r="E22" s="262"/>
      <c r="F22" s="187"/>
      <c r="G22" s="187"/>
      <c r="H22" s="188"/>
      <c r="I22" s="187"/>
      <c r="J22" s="189"/>
      <c r="K22" s="91"/>
    </row>
    <row r="23" spans="2:11" x14ac:dyDescent="0.25">
      <c r="B23" s="90"/>
      <c r="C23" s="185">
        <v>17</v>
      </c>
      <c r="D23" s="186"/>
      <c r="E23" s="262"/>
      <c r="F23" s="187"/>
      <c r="G23" s="187"/>
      <c r="H23" s="188"/>
      <c r="I23" s="187"/>
      <c r="J23" s="189"/>
      <c r="K23" s="91"/>
    </row>
    <row r="24" spans="2:11" x14ac:dyDescent="0.25">
      <c r="B24" s="90"/>
      <c r="C24" s="185">
        <v>18</v>
      </c>
      <c r="D24" s="186"/>
      <c r="E24" s="262"/>
      <c r="F24" s="187"/>
      <c r="G24" s="187"/>
      <c r="H24" s="188"/>
      <c r="I24" s="187"/>
      <c r="J24" s="189"/>
      <c r="K24" s="91"/>
    </row>
    <row r="25" spans="2:11" x14ac:dyDescent="0.25">
      <c r="B25" s="90"/>
      <c r="C25" s="185">
        <v>19</v>
      </c>
      <c r="D25" s="186"/>
      <c r="E25" s="262"/>
      <c r="F25" s="187"/>
      <c r="G25" s="187"/>
      <c r="H25" s="188"/>
      <c r="I25" s="187"/>
      <c r="J25" s="189"/>
      <c r="K25" s="91"/>
    </row>
    <row r="26" spans="2:11" x14ac:dyDescent="0.25">
      <c r="B26" s="90"/>
      <c r="C26" s="185">
        <v>20</v>
      </c>
      <c r="D26" s="186"/>
      <c r="E26" s="262"/>
      <c r="F26" s="187"/>
      <c r="G26" s="187"/>
      <c r="H26" s="188"/>
      <c r="I26" s="187"/>
      <c r="J26" s="189"/>
      <c r="K26" s="91"/>
    </row>
    <row r="27" spans="2:11" x14ac:dyDescent="0.25">
      <c r="B27" s="90"/>
      <c r="C27" s="185">
        <v>21</v>
      </c>
      <c r="D27" s="186"/>
      <c r="E27" s="262"/>
      <c r="F27" s="187"/>
      <c r="G27" s="187"/>
      <c r="H27" s="188"/>
      <c r="I27" s="187"/>
      <c r="J27" s="189"/>
      <c r="K27" s="91"/>
    </row>
    <row r="28" spans="2:11" x14ac:dyDescent="0.25">
      <c r="B28" s="90"/>
      <c r="C28" s="185">
        <v>22</v>
      </c>
      <c r="D28" s="186"/>
      <c r="E28" s="262"/>
      <c r="F28" s="187"/>
      <c r="G28" s="187"/>
      <c r="H28" s="188"/>
      <c r="I28" s="187"/>
      <c r="J28" s="189"/>
      <c r="K28" s="91"/>
    </row>
    <row r="29" spans="2:11" x14ac:dyDescent="0.25">
      <c r="B29" s="90"/>
      <c r="C29" s="185">
        <v>23</v>
      </c>
      <c r="D29" s="186"/>
      <c r="E29" s="262"/>
      <c r="F29" s="187"/>
      <c r="G29" s="187"/>
      <c r="H29" s="188"/>
      <c r="I29" s="187"/>
      <c r="J29" s="189"/>
      <c r="K29" s="91"/>
    </row>
    <row r="30" spans="2:11" x14ac:dyDescent="0.25">
      <c r="B30" s="90"/>
      <c r="C30" s="185">
        <v>24</v>
      </c>
      <c r="D30" s="186"/>
      <c r="E30" s="262"/>
      <c r="F30" s="187"/>
      <c r="G30" s="187"/>
      <c r="H30" s="188"/>
      <c r="I30" s="187"/>
      <c r="J30" s="189"/>
      <c r="K30" s="91"/>
    </row>
    <row r="31" spans="2:11" x14ac:dyDescent="0.25">
      <c r="B31" s="90"/>
      <c r="C31" s="185">
        <v>25</v>
      </c>
      <c r="D31" s="186"/>
      <c r="E31" s="262"/>
      <c r="F31" s="187"/>
      <c r="G31" s="187"/>
      <c r="H31" s="188"/>
      <c r="I31" s="187"/>
      <c r="J31" s="189"/>
      <c r="K31" s="91"/>
    </row>
    <row r="32" spans="2:11" x14ac:dyDescent="0.25">
      <c r="B32" s="90"/>
      <c r="C32" s="185">
        <v>26</v>
      </c>
      <c r="D32" s="186"/>
      <c r="E32" s="262"/>
      <c r="F32" s="187"/>
      <c r="G32" s="187"/>
      <c r="H32" s="188"/>
      <c r="I32" s="187"/>
      <c r="J32" s="189"/>
      <c r="K32" s="91"/>
    </row>
    <row r="33" spans="2:11" x14ac:dyDescent="0.25">
      <c r="B33" s="90"/>
      <c r="C33" s="185">
        <v>27</v>
      </c>
      <c r="D33" s="186"/>
      <c r="E33" s="262"/>
      <c r="F33" s="187"/>
      <c r="G33" s="187"/>
      <c r="H33" s="188"/>
      <c r="I33" s="187"/>
      <c r="J33" s="189"/>
      <c r="K33" s="91"/>
    </row>
    <row r="34" spans="2:11" x14ac:dyDescent="0.25">
      <c r="B34" s="90"/>
      <c r="C34" s="185">
        <v>28</v>
      </c>
      <c r="D34" s="186"/>
      <c r="E34" s="262"/>
      <c r="F34" s="187"/>
      <c r="G34" s="187"/>
      <c r="H34" s="188"/>
      <c r="I34" s="187"/>
      <c r="J34" s="189"/>
      <c r="K34" s="91"/>
    </row>
    <row r="35" spans="2:11" x14ac:dyDescent="0.25">
      <c r="B35" s="90"/>
      <c r="C35" s="185">
        <v>29</v>
      </c>
      <c r="D35" s="186"/>
      <c r="E35" s="262"/>
      <c r="F35" s="187"/>
      <c r="G35" s="187"/>
      <c r="H35" s="188"/>
      <c r="I35" s="187"/>
      <c r="J35" s="189"/>
      <c r="K35" s="91"/>
    </row>
    <row r="36" spans="2:11" x14ac:dyDescent="0.25">
      <c r="B36" s="90"/>
      <c r="C36" s="185">
        <v>30</v>
      </c>
      <c r="D36" s="186"/>
      <c r="E36" s="262"/>
      <c r="F36" s="187"/>
      <c r="G36" s="187"/>
      <c r="H36" s="188"/>
      <c r="I36" s="187"/>
      <c r="J36" s="189"/>
      <c r="K36" s="91"/>
    </row>
    <row r="37" spans="2:11" x14ac:dyDescent="0.25">
      <c r="B37" s="90"/>
      <c r="C37" s="185">
        <v>31</v>
      </c>
      <c r="D37" s="186"/>
      <c r="E37" s="262"/>
      <c r="F37" s="187"/>
      <c r="G37" s="187"/>
      <c r="H37" s="188"/>
      <c r="I37" s="187"/>
      <c r="J37" s="189"/>
      <c r="K37" s="91"/>
    </row>
    <row r="38" spans="2:11" x14ac:dyDescent="0.25">
      <c r="B38" s="90"/>
      <c r="C38" s="185">
        <v>32</v>
      </c>
      <c r="D38" s="186"/>
      <c r="E38" s="262"/>
      <c r="F38" s="187"/>
      <c r="G38" s="187"/>
      <c r="H38" s="188"/>
      <c r="I38" s="187"/>
      <c r="J38" s="189"/>
      <c r="K38" s="91"/>
    </row>
    <row r="39" spans="2:11" x14ac:dyDescent="0.25">
      <c r="B39" s="90"/>
      <c r="C39" s="185">
        <v>33</v>
      </c>
      <c r="D39" s="186"/>
      <c r="E39" s="262"/>
      <c r="F39" s="187"/>
      <c r="G39" s="187"/>
      <c r="H39" s="188"/>
      <c r="I39" s="187"/>
      <c r="J39" s="189"/>
      <c r="K39" s="91"/>
    </row>
    <row r="40" spans="2:11" x14ac:dyDescent="0.25">
      <c r="B40" s="90"/>
      <c r="C40" s="185">
        <v>34</v>
      </c>
      <c r="D40" s="186"/>
      <c r="E40" s="262"/>
      <c r="F40" s="187"/>
      <c r="G40" s="187"/>
      <c r="H40" s="188"/>
      <c r="I40" s="187"/>
      <c r="J40" s="189"/>
      <c r="K40" s="91"/>
    </row>
    <row r="41" spans="2:11" x14ac:dyDescent="0.25">
      <c r="B41" s="90"/>
      <c r="C41" s="185">
        <v>35</v>
      </c>
      <c r="D41" s="186"/>
      <c r="E41" s="262"/>
      <c r="F41" s="187"/>
      <c r="G41" s="187"/>
      <c r="H41" s="188"/>
      <c r="I41" s="187"/>
      <c r="J41" s="189"/>
      <c r="K41" s="91"/>
    </row>
    <row r="42" spans="2:11" x14ac:dyDescent="0.25">
      <c r="B42" s="90"/>
      <c r="C42" s="185">
        <v>36</v>
      </c>
      <c r="D42" s="186"/>
      <c r="E42" s="262"/>
      <c r="F42" s="187"/>
      <c r="G42" s="187"/>
      <c r="H42" s="188"/>
      <c r="I42" s="187"/>
      <c r="J42" s="189"/>
      <c r="K42" s="91"/>
    </row>
    <row r="43" spans="2:11" x14ac:dyDescent="0.25">
      <c r="B43" s="90"/>
      <c r="C43" s="185">
        <v>37</v>
      </c>
      <c r="D43" s="186"/>
      <c r="E43" s="262"/>
      <c r="F43" s="187"/>
      <c r="G43" s="187"/>
      <c r="H43" s="188"/>
      <c r="I43" s="187"/>
      <c r="J43" s="189"/>
      <c r="K43" s="91"/>
    </row>
    <row r="44" spans="2:11" x14ac:dyDescent="0.25">
      <c r="B44" s="90"/>
      <c r="C44" s="185">
        <v>38</v>
      </c>
      <c r="D44" s="186"/>
      <c r="E44" s="262"/>
      <c r="F44" s="187"/>
      <c r="G44" s="187"/>
      <c r="H44" s="188"/>
      <c r="I44" s="187"/>
      <c r="J44" s="189"/>
      <c r="K44" s="91"/>
    </row>
    <row r="45" spans="2:11" x14ac:dyDescent="0.25">
      <c r="B45" s="90"/>
      <c r="C45" s="185">
        <v>39</v>
      </c>
      <c r="D45" s="186"/>
      <c r="E45" s="262"/>
      <c r="F45" s="187"/>
      <c r="G45" s="187"/>
      <c r="H45" s="188"/>
      <c r="I45" s="187"/>
      <c r="J45" s="189"/>
      <c r="K45" s="91"/>
    </row>
    <row r="46" spans="2:11" x14ac:dyDescent="0.25">
      <c r="B46" s="90"/>
      <c r="C46" s="185">
        <v>40</v>
      </c>
      <c r="D46" s="186"/>
      <c r="E46" s="262"/>
      <c r="F46" s="187"/>
      <c r="G46" s="187"/>
      <c r="H46" s="188"/>
      <c r="I46" s="187"/>
      <c r="J46" s="189"/>
      <c r="K46" s="91"/>
    </row>
    <row r="47" spans="2:11" x14ac:dyDescent="0.25">
      <c r="B47" s="90"/>
      <c r="C47" s="185">
        <v>41</v>
      </c>
      <c r="D47" s="186"/>
      <c r="E47" s="262"/>
      <c r="F47" s="187"/>
      <c r="G47" s="187"/>
      <c r="H47" s="188"/>
      <c r="I47" s="187"/>
      <c r="J47" s="189"/>
      <c r="K47" s="91"/>
    </row>
    <row r="48" spans="2:11" x14ac:dyDescent="0.25">
      <c r="B48" s="90"/>
      <c r="C48" s="185">
        <v>42</v>
      </c>
      <c r="D48" s="186"/>
      <c r="E48" s="262"/>
      <c r="F48" s="187"/>
      <c r="G48" s="187"/>
      <c r="H48" s="188"/>
      <c r="I48" s="187"/>
      <c r="J48" s="189"/>
      <c r="K48" s="91"/>
    </row>
    <row r="49" spans="2:11" x14ac:dyDescent="0.25">
      <c r="B49" s="90"/>
      <c r="C49" s="185">
        <v>43</v>
      </c>
      <c r="D49" s="186"/>
      <c r="E49" s="262"/>
      <c r="F49" s="187"/>
      <c r="G49" s="187"/>
      <c r="H49" s="188"/>
      <c r="I49" s="187"/>
      <c r="J49" s="189"/>
      <c r="K49" s="91"/>
    </row>
    <row r="50" spans="2:11" x14ac:dyDescent="0.25">
      <c r="B50" s="90"/>
      <c r="C50" s="185">
        <v>44</v>
      </c>
      <c r="D50" s="186"/>
      <c r="E50" s="262"/>
      <c r="F50" s="187"/>
      <c r="G50" s="187"/>
      <c r="H50" s="188"/>
      <c r="I50" s="187"/>
      <c r="J50" s="189"/>
      <c r="K50" s="91"/>
    </row>
    <row r="51" spans="2:11" x14ac:dyDescent="0.25">
      <c r="B51" s="90"/>
      <c r="C51" s="185">
        <v>45</v>
      </c>
      <c r="D51" s="186"/>
      <c r="E51" s="262"/>
      <c r="F51" s="187"/>
      <c r="G51" s="187"/>
      <c r="H51" s="188"/>
      <c r="I51" s="187"/>
      <c r="J51" s="189"/>
      <c r="K51" s="91"/>
    </row>
    <row r="52" spans="2:11" x14ac:dyDescent="0.25">
      <c r="B52" s="90"/>
      <c r="C52" s="185">
        <v>46</v>
      </c>
      <c r="D52" s="186"/>
      <c r="E52" s="262"/>
      <c r="F52" s="187"/>
      <c r="G52" s="187"/>
      <c r="H52" s="188"/>
      <c r="I52" s="187"/>
      <c r="J52" s="189"/>
      <c r="K52" s="91"/>
    </row>
    <row r="53" spans="2:11" x14ac:dyDescent="0.25">
      <c r="B53" s="90"/>
      <c r="C53" s="185">
        <v>47</v>
      </c>
      <c r="D53" s="186"/>
      <c r="E53" s="262"/>
      <c r="F53" s="187"/>
      <c r="G53" s="187"/>
      <c r="H53" s="188"/>
      <c r="I53" s="187"/>
      <c r="J53" s="189"/>
      <c r="K53" s="91"/>
    </row>
    <row r="54" spans="2:11" x14ac:dyDescent="0.25">
      <c r="B54" s="90"/>
      <c r="C54" s="185">
        <v>48</v>
      </c>
      <c r="D54" s="186"/>
      <c r="E54" s="262"/>
      <c r="F54" s="187"/>
      <c r="G54" s="187"/>
      <c r="H54" s="188"/>
      <c r="I54" s="187"/>
      <c r="J54" s="189"/>
      <c r="K54" s="91"/>
    </row>
    <row r="55" spans="2:11" x14ac:dyDescent="0.25">
      <c r="B55" s="90"/>
      <c r="C55" s="185">
        <v>49</v>
      </c>
      <c r="D55" s="186"/>
      <c r="E55" s="262"/>
      <c r="F55" s="187"/>
      <c r="G55" s="187"/>
      <c r="H55" s="188"/>
      <c r="I55" s="187"/>
      <c r="J55" s="189"/>
      <c r="K55" s="91"/>
    </row>
    <row r="56" spans="2:11" x14ac:dyDescent="0.25">
      <c r="B56" s="90"/>
      <c r="C56" s="190">
        <v>50</v>
      </c>
      <c r="D56" s="191"/>
      <c r="E56" s="184"/>
      <c r="F56" s="192"/>
      <c r="G56" s="192"/>
      <c r="H56" s="193"/>
      <c r="I56" s="192"/>
      <c r="J56" s="194"/>
      <c r="K56" s="91"/>
    </row>
    <row r="57" spans="2:11" ht="7.15" customHeight="1" x14ac:dyDescent="0.25">
      <c r="B57" s="99"/>
      <c r="C57" s="100"/>
      <c r="D57" s="100"/>
      <c r="E57" s="100"/>
      <c r="F57" s="100"/>
      <c r="G57" s="100"/>
      <c r="H57" s="100"/>
      <c r="I57" s="100"/>
      <c r="J57" s="100"/>
      <c r="K57" s="101"/>
    </row>
    <row r="58" spans="2:11" ht="7.15" customHeight="1" x14ac:dyDescent="0.25"/>
    <row r="59" spans="2:11" ht="22.9" customHeight="1" x14ac:dyDescent="0.25">
      <c r="B59" s="18"/>
      <c r="C59" s="19"/>
      <c r="D59" s="19"/>
      <c r="E59" s="19"/>
      <c r="F59" s="19"/>
      <c r="G59" s="19"/>
      <c r="H59" s="18"/>
      <c r="I59" s="18"/>
      <c r="J59" s="18"/>
      <c r="K59" s="18"/>
    </row>
  </sheetData>
  <sheetProtection password="C2A2" sheet="1" objects="1" scenarios="1"/>
  <phoneticPr fontId="13" type="noConversion"/>
  <hyperlinks>
    <hyperlink ref="E7" location="'Employee 1'!A1" tooltip="Review Performance" display="'Employee 1'!A1"/>
    <hyperlink ref="E8" location="'Employee 2'!A1" tooltip="Review Performance" display="'Employee 2'!A1"/>
    <hyperlink ref="E9" location="'Employee 3'!A1" tooltip="Review Performance" display="'Employee 3'!A1"/>
    <hyperlink ref="E10" location="'Employee 4'!A1" tooltip="Review Performance" display="'Employee 4'!A1"/>
    <hyperlink ref="E11" location="'Employee 5'!A1" tooltip="Review Performance" display="'Employee 5'!A1"/>
    <hyperlink ref="E12" location="'Employee 6'!A1" tooltip="Review Performance" display="'Employee 6'!A1"/>
    <hyperlink ref="E13" location="'Employee 7'!A1" tooltip="Review Performance" display="'Employee 7'!A1"/>
    <hyperlink ref="E14" location="'Employee 8'!A1" tooltip="Review Performance" display="'Employee 8'!A1"/>
    <hyperlink ref="E15" location="'Employee 9'!A1" tooltip="Review Performance" display="'Employee 9'!A1"/>
    <hyperlink ref="E16" location="'Employee 10'!A1" tooltip="Review Performance" display="'Employee 10'!A1"/>
    <hyperlink ref="E17:E19" location="'Employee 10'!A1" tooltip="Review Performance" display="'Employee 10'!A1"/>
  </hyperlinks>
  <pageMargins left="0.70866141732283472" right="0.70866141732283472" top="0.74803149606299213" bottom="0.74803149606299213" header="0.31496062992125984" footer="0.31496062992125984"/>
  <pageSetup paperSize="9" scale="58" fitToHeight="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Y54"/>
  <sheetViews>
    <sheetView showGridLines="0" showRowColHeaders="0" zoomScaleNormal="100" zoomScaleSheetLayoutView="85" workbookViewId="0">
      <selection activeCell="L15" sqref="L15"/>
    </sheetView>
  </sheetViews>
  <sheetFormatPr defaultColWidth="8.85546875" defaultRowHeight="15" x14ac:dyDescent="0.25"/>
  <cols>
    <col min="1" max="1" width="3.7109375" style="1" customWidth="1"/>
    <col min="2" max="2" width="1.28515625" style="1" customWidth="1"/>
    <col min="3" max="8" width="17.85546875" style="1" customWidth="1"/>
    <col min="9" max="9" width="1.28515625" style="1" customWidth="1"/>
    <col min="10" max="12" width="8.85546875" style="1"/>
    <col min="13" max="13" width="8.85546875" style="1" customWidth="1"/>
    <col min="14" max="16" width="8.85546875" style="2" hidden="1" customWidth="1"/>
    <col min="17" max="17" width="19.42578125" style="2" hidden="1" customWidth="1"/>
    <col min="18" max="18" width="12.85546875" style="2" hidden="1" customWidth="1"/>
    <col min="19" max="19" width="15.5703125" style="2" hidden="1" customWidth="1"/>
    <col min="20" max="20" width="5.7109375" style="2" hidden="1" customWidth="1"/>
    <col min="21" max="21" width="10.7109375" style="2" hidden="1" customWidth="1"/>
    <col min="22" max="22" width="12.85546875" style="2" hidden="1" customWidth="1"/>
    <col min="23" max="23" width="10.7109375" style="2" hidden="1" customWidth="1"/>
    <col min="24" max="24" width="5.42578125" style="2" hidden="1" customWidth="1"/>
    <col min="25" max="25" width="8.28515625" style="2" hidden="1" customWidth="1"/>
    <col min="26" max="16384" width="8.85546875" style="1"/>
  </cols>
  <sheetData>
    <row r="1" spans="1:19" ht="7.15" customHeight="1" x14ac:dyDescent="0.25"/>
    <row r="2" spans="1:19" ht="19.149999999999999" customHeight="1" x14ac:dyDescent="0.25">
      <c r="A2" s="3"/>
      <c r="B2" s="4"/>
      <c r="C2" s="5" t="s">
        <v>0</v>
      </c>
      <c r="D2" s="4"/>
      <c r="E2" s="4"/>
      <c r="F2" s="4"/>
      <c r="G2" s="4"/>
      <c r="H2" s="7"/>
      <c r="I2" s="10"/>
    </row>
    <row r="3" spans="1:19" ht="24" customHeight="1" x14ac:dyDescent="0.25">
      <c r="A3" s="3"/>
      <c r="B3" s="11"/>
      <c r="C3" s="12" t="s">
        <v>8</v>
      </c>
      <c r="D3" s="11"/>
      <c r="E3" s="11"/>
      <c r="F3" s="11"/>
      <c r="G3" s="11"/>
      <c r="H3" s="14"/>
      <c r="I3" s="17"/>
    </row>
    <row r="4" spans="1:19" ht="7.15" customHeight="1" x14ac:dyDescent="0.25"/>
    <row r="5" spans="1:19" ht="7.15" customHeight="1" x14ac:dyDescent="0.25">
      <c r="B5" s="38"/>
      <c r="C5" s="39"/>
      <c r="D5" s="39"/>
      <c r="E5" s="39"/>
      <c r="F5" s="39"/>
      <c r="G5" s="39"/>
      <c r="H5" s="39"/>
      <c r="I5" s="40"/>
    </row>
    <row r="6" spans="1:19" x14ac:dyDescent="0.25">
      <c r="B6" s="41"/>
      <c r="C6" s="77"/>
      <c r="D6" s="77"/>
      <c r="E6" s="103" t="s">
        <v>16</v>
      </c>
      <c r="F6" s="260">
        <f>'Employee Database'!C7</f>
        <v>1</v>
      </c>
      <c r="G6" s="261"/>
      <c r="H6" s="77"/>
      <c r="I6" s="46"/>
    </row>
    <row r="7" spans="1:19" x14ac:dyDescent="0.25">
      <c r="B7" s="41"/>
      <c r="C7" s="77"/>
      <c r="D7" s="77"/>
      <c r="E7" s="104" t="s">
        <v>10</v>
      </c>
      <c r="F7" s="234" t="str">
        <f>IFERROR(VLOOKUP(F6,'Employee Database'!C:D,2,FALSE),"")</f>
        <v>Agustinus Agus Purwanto</v>
      </c>
      <c r="G7" s="105"/>
      <c r="H7" s="77"/>
      <c r="I7" s="46"/>
    </row>
    <row r="8" spans="1:19" x14ac:dyDescent="0.25">
      <c r="B8" s="41"/>
      <c r="C8" s="77"/>
      <c r="D8" s="77"/>
      <c r="E8" s="106" t="s">
        <v>11</v>
      </c>
      <c r="F8" s="235" t="str">
        <f>IFERROR(VLOOKUP(F6,'Employee Database'!C:J,4,FALSE),"")</f>
        <v>CEO Office</v>
      </c>
      <c r="G8" s="107"/>
      <c r="H8" s="77"/>
      <c r="I8" s="46"/>
    </row>
    <row r="9" spans="1:19" x14ac:dyDescent="0.25">
      <c r="B9" s="41"/>
      <c r="C9" s="77"/>
      <c r="D9" s="77"/>
      <c r="E9" s="106" t="s">
        <v>12</v>
      </c>
      <c r="F9" s="235" t="str">
        <f>IFERROR(VLOOKUP(F6,'Employee Database'!C:J,5,FALSE),"")</f>
        <v>General Manager</v>
      </c>
      <c r="G9" s="107"/>
      <c r="H9" s="77"/>
      <c r="I9" s="46"/>
    </row>
    <row r="10" spans="1:19" x14ac:dyDescent="0.25">
      <c r="B10" s="41"/>
      <c r="C10" s="77"/>
      <c r="D10" s="77"/>
      <c r="E10" s="104" t="s">
        <v>13</v>
      </c>
      <c r="F10" s="236">
        <f>IFERROR(VLOOKUP(F6,'Employee Database'!C:J,6,FALSE),"")</f>
        <v>41759</v>
      </c>
      <c r="G10" s="108"/>
      <c r="H10" s="59"/>
      <c r="I10" s="46"/>
    </row>
    <row r="11" spans="1:19" x14ac:dyDescent="0.25">
      <c r="B11" s="41"/>
      <c r="C11" s="77"/>
      <c r="D11" s="77"/>
      <c r="E11" s="104" t="s">
        <v>14</v>
      </c>
      <c r="F11" s="234" t="str">
        <f>IFERROR(VLOOKUP(F6,'Employee Database'!C:J,7,FALSE),"")</f>
        <v>First Half of 2019</v>
      </c>
      <c r="G11" s="105"/>
      <c r="H11" s="59"/>
      <c r="I11" s="46"/>
    </row>
    <row r="12" spans="1:19" x14ac:dyDescent="0.25">
      <c r="B12" s="41"/>
      <c r="C12" s="77"/>
      <c r="D12" s="77"/>
      <c r="E12" s="104" t="s">
        <v>15</v>
      </c>
      <c r="F12" s="264"/>
      <c r="G12" s="265"/>
      <c r="H12" s="59"/>
      <c r="I12" s="46"/>
      <c r="N12" s="2" t="s">
        <v>47</v>
      </c>
    </row>
    <row r="13" spans="1:19" x14ac:dyDescent="0.25">
      <c r="B13" s="41"/>
      <c r="C13" s="77"/>
      <c r="D13" s="77"/>
      <c r="E13" s="109" t="s">
        <v>44</v>
      </c>
      <c r="F13" s="237" t="str">
        <f>IFERROR(VLOOKUP(F6,'Employee Database'!C:J,8,FALSE),"")</f>
        <v>Shareholders</v>
      </c>
      <c r="G13" s="110"/>
      <c r="H13" s="59"/>
      <c r="I13" s="46"/>
      <c r="N13" s="238" t="b">
        <f>AND($N16&lt;=1,LEFT(D16,1)="X")</f>
        <v>0</v>
      </c>
    </row>
    <row r="14" spans="1:19" x14ac:dyDescent="0.25">
      <c r="B14" s="41"/>
      <c r="C14" s="67"/>
      <c r="D14" s="72"/>
      <c r="E14" s="72"/>
      <c r="F14" s="72"/>
      <c r="G14" s="73"/>
      <c r="H14" s="59"/>
      <c r="I14" s="46"/>
    </row>
    <row r="15" spans="1:19" ht="15.75" x14ac:dyDescent="0.25">
      <c r="B15" s="41"/>
      <c r="C15" s="146" t="s">
        <v>43</v>
      </c>
      <c r="D15" s="239" t="str">
        <f>Dashboard!D9</f>
        <v>Poor</v>
      </c>
      <c r="E15" s="239" t="str">
        <f>Dashboard!D10</f>
        <v>Unsatisfactory</v>
      </c>
      <c r="F15" s="239" t="str">
        <f>Dashboard!D11</f>
        <v>Satisfactory</v>
      </c>
      <c r="G15" s="239" t="str">
        <f>Dashboard!D12</f>
        <v>Good</v>
      </c>
      <c r="H15" s="240" t="str">
        <f>Dashboard!D13</f>
        <v>Excellent</v>
      </c>
      <c r="I15" s="46"/>
      <c r="N15" s="2" t="s">
        <v>46</v>
      </c>
      <c r="Q15" s="241" t="str">
        <f>Dashboard!C7</f>
        <v>Settings</v>
      </c>
      <c r="R15" s="20"/>
      <c r="S15" s="21"/>
    </row>
    <row r="16" spans="1:19" x14ac:dyDescent="0.25">
      <c r="B16" s="41"/>
      <c r="C16" s="111" t="s">
        <v>24</v>
      </c>
      <c r="D16" s="112"/>
      <c r="E16" s="112"/>
      <c r="F16" s="112"/>
      <c r="G16" s="112"/>
      <c r="H16" s="113"/>
      <c r="I16" s="46"/>
      <c r="N16" s="238">
        <f t="shared" ref="N16:N35" si="0">COUNTA(D16:H16)</f>
        <v>0</v>
      </c>
      <c r="Q16" s="242" t="str">
        <f>Dashboard!C8</f>
        <v>Total Score Reference</v>
      </c>
      <c r="R16" s="243" t="str">
        <f>Dashboard!D8</f>
        <v>Performance</v>
      </c>
      <c r="S16" s="244" t="str">
        <f>Dashboard!E8</f>
        <v>Points per review</v>
      </c>
    </row>
    <row r="17" spans="2:25" ht="15.75" x14ac:dyDescent="0.25">
      <c r="B17" s="41"/>
      <c r="C17" s="111" t="s">
        <v>25</v>
      </c>
      <c r="D17" s="112"/>
      <c r="E17" s="112"/>
      <c r="F17" s="112"/>
      <c r="G17" s="112"/>
      <c r="H17" s="113"/>
      <c r="I17" s="46"/>
      <c r="N17" s="238">
        <f t="shared" si="0"/>
        <v>0</v>
      </c>
      <c r="Q17" s="245">
        <f>Dashboard!C9</f>
        <v>0</v>
      </c>
      <c r="R17" s="246" t="str">
        <f>Dashboard!D9</f>
        <v>Poor</v>
      </c>
      <c r="S17" s="247">
        <f>Dashboard!E9</f>
        <v>1</v>
      </c>
      <c r="U17" s="22" t="s">
        <v>55</v>
      </c>
      <c r="V17" s="23"/>
      <c r="W17" s="23"/>
      <c r="X17" s="23"/>
      <c r="Y17" s="23"/>
    </row>
    <row r="18" spans="2:25" x14ac:dyDescent="0.25">
      <c r="B18" s="41"/>
      <c r="C18" s="111" t="s">
        <v>26</v>
      </c>
      <c r="D18" s="112"/>
      <c r="E18" s="112"/>
      <c r="F18" s="112"/>
      <c r="G18" s="112"/>
      <c r="H18" s="113"/>
      <c r="I18" s="46"/>
      <c r="N18" s="238">
        <f t="shared" si="0"/>
        <v>0</v>
      </c>
      <c r="Q18" s="248">
        <f>Dashboard!C10</f>
        <v>25</v>
      </c>
      <c r="R18" s="246" t="str">
        <f>Dashboard!D10</f>
        <v>Unsatisfactory</v>
      </c>
      <c r="S18" s="249">
        <f>Dashboard!E10</f>
        <v>2</v>
      </c>
      <c r="U18" s="253" t="str">
        <f>Dashboard!D9</f>
        <v>Poor</v>
      </c>
      <c r="V18" s="253" t="str">
        <f>Dashboard!D10</f>
        <v>Unsatisfactory</v>
      </c>
      <c r="W18" s="253" t="str">
        <f>Dashboard!D11</f>
        <v>Satisfactory</v>
      </c>
      <c r="X18" s="253" t="str">
        <f>Dashboard!D12</f>
        <v>Good</v>
      </c>
      <c r="Y18" s="253" t="str">
        <f>Dashboard!D13</f>
        <v>Excellent</v>
      </c>
    </row>
    <row r="19" spans="2:25" x14ac:dyDescent="0.25">
      <c r="B19" s="41"/>
      <c r="C19" s="111" t="s">
        <v>27</v>
      </c>
      <c r="D19" s="112"/>
      <c r="E19" s="112"/>
      <c r="F19" s="112"/>
      <c r="G19" s="112"/>
      <c r="H19" s="113"/>
      <c r="I19" s="46"/>
      <c r="N19" s="238">
        <f t="shared" si="0"/>
        <v>0</v>
      </c>
      <c r="Q19" s="248">
        <f>Dashboard!C11</f>
        <v>50</v>
      </c>
      <c r="R19" s="246" t="str">
        <f>Dashboard!D11</f>
        <v>Satisfactory</v>
      </c>
      <c r="S19" s="249">
        <f>Dashboard!E11</f>
        <v>3</v>
      </c>
      <c r="U19" s="254">
        <f>COUNTA(D16:D35)*VLOOKUP(U18,$R$17:$S$21,2,FALSE)</f>
        <v>0</v>
      </c>
      <c r="V19" s="254">
        <f>COUNTA(E16:E35)*VLOOKUP(V18,$R$17:$S$21,2,FALSE)</f>
        <v>0</v>
      </c>
      <c r="W19" s="254">
        <f t="shared" ref="W19:X19" si="1">COUNTA(F16:F35)*VLOOKUP(W18,$R$17:$S$21,2,FALSE)</f>
        <v>0</v>
      </c>
      <c r="X19" s="254">
        <f t="shared" si="1"/>
        <v>0</v>
      </c>
      <c r="Y19" s="254">
        <f>COUNTA(H16:H35)*VLOOKUP(Y18,$R$17:$S$21,2,FALSE)</f>
        <v>0</v>
      </c>
    </row>
    <row r="20" spans="2:25" x14ac:dyDescent="0.25">
      <c r="B20" s="41"/>
      <c r="C20" s="111" t="s">
        <v>45</v>
      </c>
      <c r="D20" s="112"/>
      <c r="E20" s="112"/>
      <c r="F20" s="112"/>
      <c r="G20" s="112"/>
      <c r="H20" s="113"/>
      <c r="I20" s="46"/>
      <c r="N20" s="238">
        <f t="shared" si="0"/>
        <v>0</v>
      </c>
      <c r="Q20" s="248">
        <f>Dashboard!C12</f>
        <v>75</v>
      </c>
      <c r="R20" s="246" t="str">
        <f>Dashboard!D12</f>
        <v>Good</v>
      </c>
      <c r="S20" s="249">
        <f>Dashboard!E12</f>
        <v>4</v>
      </c>
    </row>
    <row r="21" spans="2:25" x14ac:dyDescent="0.25">
      <c r="B21" s="41"/>
      <c r="C21" s="111" t="s">
        <v>28</v>
      </c>
      <c r="D21" s="112"/>
      <c r="E21" s="112"/>
      <c r="F21" s="112"/>
      <c r="G21" s="112"/>
      <c r="H21" s="113"/>
      <c r="I21" s="46"/>
      <c r="N21" s="238">
        <f t="shared" si="0"/>
        <v>0</v>
      </c>
      <c r="Q21" s="250">
        <f>Dashboard!C13</f>
        <v>90</v>
      </c>
      <c r="R21" s="251" t="str">
        <f>Dashboard!D13</f>
        <v>Excellent</v>
      </c>
      <c r="S21" s="252">
        <f>Dashboard!E13</f>
        <v>5</v>
      </c>
      <c r="U21" s="24" t="s">
        <v>56</v>
      </c>
      <c r="V21" s="255">
        <f>SUM(U19:Y19)</f>
        <v>0</v>
      </c>
    </row>
    <row r="22" spans="2:25" x14ac:dyDescent="0.25">
      <c r="B22" s="41"/>
      <c r="C22" s="111" t="s">
        <v>29</v>
      </c>
      <c r="D22" s="112"/>
      <c r="E22" s="112"/>
      <c r="F22" s="112"/>
      <c r="G22" s="112"/>
      <c r="H22" s="233"/>
      <c r="I22" s="46"/>
      <c r="N22" s="238">
        <f t="shared" si="0"/>
        <v>0</v>
      </c>
      <c r="U22" s="24" t="s">
        <v>54</v>
      </c>
      <c r="V22" s="255" t="str">
        <f>VLOOKUP(V21,Q17:R21,2)</f>
        <v>Poor</v>
      </c>
    </row>
    <row r="23" spans="2:25" x14ac:dyDescent="0.25">
      <c r="B23" s="41"/>
      <c r="C23" s="111" t="s">
        <v>30</v>
      </c>
      <c r="D23" s="112"/>
      <c r="E23" s="112"/>
      <c r="F23" s="112"/>
      <c r="G23" s="112"/>
      <c r="H23" s="113"/>
      <c r="I23" s="46"/>
      <c r="N23" s="238">
        <f t="shared" si="0"/>
        <v>0</v>
      </c>
    </row>
    <row r="24" spans="2:25" x14ac:dyDescent="0.25">
      <c r="B24" s="41"/>
      <c r="C24" s="111" t="s">
        <v>31</v>
      </c>
      <c r="D24" s="112"/>
      <c r="E24" s="112"/>
      <c r="F24" s="112"/>
      <c r="G24" s="112"/>
      <c r="H24" s="113"/>
      <c r="I24" s="46"/>
      <c r="N24" s="238">
        <f t="shared" si="0"/>
        <v>0</v>
      </c>
    </row>
    <row r="25" spans="2:25" x14ac:dyDescent="0.25">
      <c r="B25" s="41"/>
      <c r="C25" s="111" t="s">
        <v>32</v>
      </c>
      <c r="D25" s="112"/>
      <c r="E25" s="112"/>
      <c r="F25" s="112"/>
      <c r="G25" s="112"/>
      <c r="H25" s="113"/>
      <c r="I25" s="46"/>
      <c r="N25" s="238">
        <f t="shared" si="0"/>
        <v>0</v>
      </c>
    </row>
    <row r="26" spans="2:25" x14ac:dyDescent="0.25">
      <c r="B26" s="41"/>
      <c r="C26" s="111" t="s">
        <v>33</v>
      </c>
      <c r="D26" s="112"/>
      <c r="E26" s="112"/>
      <c r="F26" s="112"/>
      <c r="G26" s="112"/>
      <c r="H26" s="113"/>
      <c r="I26" s="46"/>
      <c r="N26" s="238">
        <f t="shared" si="0"/>
        <v>0</v>
      </c>
    </row>
    <row r="27" spans="2:25" x14ac:dyDescent="0.25">
      <c r="B27" s="41"/>
      <c r="C27" s="111" t="s">
        <v>34</v>
      </c>
      <c r="D27" s="112"/>
      <c r="E27" s="112"/>
      <c r="F27" s="112"/>
      <c r="G27" s="112"/>
      <c r="H27" s="113"/>
      <c r="I27" s="46"/>
      <c r="N27" s="238">
        <f t="shared" si="0"/>
        <v>0</v>
      </c>
    </row>
    <row r="28" spans="2:25" x14ac:dyDescent="0.25">
      <c r="B28" s="41"/>
      <c r="C28" s="111" t="s">
        <v>35</v>
      </c>
      <c r="D28" s="112"/>
      <c r="E28" s="112"/>
      <c r="F28" s="112"/>
      <c r="G28" s="112"/>
      <c r="H28" s="113"/>
      <c r="I28" s="46"/>
      <c r="N28" s="238">
        <f t="shared" si="0"/>
        <v>0</v>
      </c>
    </row>
    <row r="29" spans="2:25" x14ac:dyDescent="0.25">
      <c r="B29" s="41"/>
      <c r="C29" s="111" t="s">
        <v>36</v>
      </c>
      <c r="D29" s="112"/>
      <c r="E29" s="112"/>
      <c r="F29" s="112"/>
      <c r="G29" s="112"/>
      <c r="H29" s="113"/>
      <c r="I29" s="46"/>
      <c r="N29" s="238">
        <f t="shared" si="0"/>
        <v>0</v>
      </c>
    </row>
    <row r="30" spans="2:25" x14ac:dyDescent="0.25">
      <c r="B30" s="41"/>
      <c r="C30" s="111" t="s">
        <v>42</v>
      </c>
      <c r="D30" s="112"/>
      <c r="E30" s="112"/>
      <c r="F30" s="112"/>
      <c r="G30" s="112"/>
      <c r="H30" s="113"/>
      <c r="I30" s="46"/>
      <c r="N30" s="238">
        <f t="shared" si="0"/>
        <v>0</v>
      </c>
    </row>
    <row r="31" spans="2:25" x14ac:dyDescent="0.25">
      <c r="B31" s="41"/>
      <c r="C31" s="111" t="s">
        <v>37</v>
      </c>
      <c r="D31" s="112"/>
      <c r="E31" s="112"/>
      <c r="F31" s="112"/>
      <c r="G31" s="112"/>
      <c r="H31" s="113"/>
      <c r="I31" s="46"/>
      <c r="N31" s="238">
        <f t="shared" si="0"/>
        <v>0</v>
      </c>
    </row>
    <row r="32" spans="2:25" x14ac:dyDescent="0.25">
      <c r="B32" s="41"/>
      <c r="C32" s="111" t="s">
        <v>38</v>
      </c>
      <c r="D32" s="112"/>
      <c r="E32" s="112"/>
      <c r="F32" s="112"/>
      <c r="G32" s="112"/>
      <c r="H32" s="113"/>
      <c r="I32" s="46"/>
      <c r="N32" s="238">
        <f t="shared" si="0"/>
        <v>0</v>
      </c>
    </row>
    <row r="33" spans="2:14" x14ac:dyDescent="0.25">
      <c r="B33" s="41"/>
      <c r="C33" s="111" t="s">
        <v>39</v>
      </c>
      <c r="D33" s="112"/>
      <c r="E33" s="112"/>
      <c r="F33" s="112"/>
      <c r="G33" s="112"/>
      <c r="H33" s="113"/>
      <c r="I33" s="46"/>
      <c r="N33" s="238">
        <f t="shared" si="0"/>
        <v>0</v>
      </c>
    </row>
    <row r="34" spans="2:14" x14ac:dyDescent="0.25">
      <c r="B34" s="41"/>
      <c r="C34" s="111" t="s">
        <v>40</v>
      </c>
      <c r="D34" s="112"/>
      <c r="E34" s="112"/>
      <c r="F34" s="112"/>
      <c r="G34" s="112"/>
      <c r="H34" s="113"/>
      <c r="I34" s="46"/>
      <c r="N34" s="238">
        <f t="shared" si="0"/>
        <v>0</v>
      </c>
    </row>
    <row r="35" spans="2:14" x14ac:dyDescent="0.25">
      <c r="B35" s="41"/>
      <c r="C35" s="114" t="s">
        <v>41</v>
      </c>
      <c r="D35" s="115"/>
      <c r="E35" s="115"/>
      <c r="F35" s="115"/>
      <c r="G35" s="115"/>
      <c r="H35" s="116"/>
      <c r="I35" s="46"/>
      <c r="N35" s="238">
        <f t="shared" si="0"/>
        <v>0</v>
      </c>
    </row>
    <row r="36" spans="2:14" x14ac:dyDescent="0.25">
      <c r="B36" s="41"/>
      <c r="C36" s="67"/>
      <c r="D36" s="72"/>
      <c r="E36" s="72"/>
      <c r="F36" s="72"/>
      <c r="G36" s="73"/>
      <c r="H36" s="59"/>
      <c r="I36" s="46"/>
    </row>
    <row r="37" spans="2:14" ht="26.45" customHeight="1" x14ac:dyDescent="0.25">
      <c r="B37" s="41"/>
      <c r="C37" s="145" t="s">
        <v>52</v>
      </c>
      <c r="D37" s="117"/>
      <c r="E37" s="256">
        <f>V21</f>
        <v>0</v>
      </c>
      <c r="F37" s="145" t="s">
        <v>53</v>
      </c>
      <c r="G37" s="117"/>
      <c r="H37" s="257" t="str">
        <f>V22</f>
        <v>Poor</v>
      </c>
      <c r="I37" s="46"/>
    </row>
    <row r="38" spans="2:14" x14ac:dyDescent="0.25">
      <c r="B38" s="41"/>
      <c r="C38" s="269"/>
      <c r="D38" s="269"/>
      <c r="E38" s="269"/>
      <c r="F38" s="269"/>
      <c r="G38" s="269"/>
      <c r="H38" s="269"/>
      <c r="I38" s="46"/>
    </row>
    <row r="39" spans="2:14" x14ac:dyDescent="0.25">
      <c r="B39" s="41"/>
      <c r="C39" s="118" t="s">
        <v>49</v>
      </c>
      <c r="D39" s="119"/>
      <c r="E39" s="119"/>
      <c r="F39" s="119"/>
      <c r="G39" s="120"/>
      <c r="H39" s="121"/>
      <c r="I39" s="46"/>
    </row>
    <row r="40" spans="2:14" x14ac:dyDescent="0.25">
      <c r="B40" s="41"/>
      <c r="C40" s="270"/>
      <c r="D40" s="271"/>
      <c r="E40" s="271"/>
      <c r="F40" s="271"/>
      <c r="G40" s="271"/>
      <c r="H40" s="272"/>
      <c r="I40" s="46"/>
    </row>
    <row r="41" spans="2:14" x14ac:dyDescent="0.25">
      <c r="B41" s="41"/>
      <c r="C41" s="273"/>
      <c r="D41" s="274"/>
      <c r="E41" s="274"/>
      <c r="F41" s="274"/>
      <c r="G41" s="274"/>
      <c r="H41" s="275"/>
      <c r="I41" s="46"/>
    </row>
    <row r="42" spans="2:14" x14ac:dyDescent="0.25">
      <c r="B42" s="41"/>
      <c r="C42" s="273"/>
      <c r="D42" s="274"/>
      <c r="E42" s="274"/>
      <c r="F42" s="274"/>
      <c r="G42" s="274"/>
      <c r="H42" s="275"/>
      <c r="I42" s="46"/>
    </row>
    <row r="43" spans="2:14" x14ac:dyDescent="0.25">
      <c r="B43" s="41"/>
      <c r="C43" s="273"/>
      <c r="D43" s="274"/>
      <c r="E43" s="274"/>
      <c r="F43" s="274"/>
      <c r="G43" s="274"/>
      <c r="H43" s="275"/>
      <c r="I43" s="46"/>
    </row>
    <row r="44" spans="2:14" x14ac:dyDescent="0.25">
      <c r="B44" s="41"/>
      <c r="C44" s="266"/>
      <c r="D44" s="267"/>
      <c r="E44" s="267"/>
      <c r="F44" s="267"/>
      <c r="G44" s="267"/>
      <c r="H44" s="268"/>
      <c r="I44" s="46"/>
    </row>
    <row r="45" spans="2:14" x14ac:dyDescent="0.25">
      <c r="B45" s="41"/>
      <c r="C45" s="77"/>
      <c r="D45" s="77"/>
      <c r="E45" s="77"/>
      <c r="F45" s="77"/>
      <c r="G45" s="77"/>
      <c r="H45" s="77"/>
      <c r="I45" s="46"/>
    </row>
    <row r="46" spans="2:14" x14ac:dyDescent="0.25">
      <c r="B46" s="41"/>
      <c r="C46" s="118" t="s">
        <v>50</v>
      </c>
      <c r="D46" s="122"/>
      <c r="E46" s="123"/>
      <c r="F46" s="124" t="s">
        <v>59</v>
      </c>
      <c r="G46" s="125"/>
      <c r="H46" s="126"/>
      <c r="I46" s="46"/>
    </row>
    <row r="47" spans="2:14" x14ac:dyDescent="0.25">
      <c r="B47" s="41"/>
      <c r="C47" s="127"/>
      <c r="D47" s="128"/>
      <c r="E47" s="129"/>
      <c r="F47" s="130"/>
      <c r="G47" s="131"/>
      <c r="H47" s="132"/>
      <c r="I47" s="46"/>
    </row>
    <row r="48" spans="2:14" x14ac:dyDescent="0.25">
      <c r="B48" s="41"/>
      <c r="C48" s="133"/>
      <c r="D48" s="134"/>
      <c r="E48" s="135"/>
      <c r="F48" s="136"/>
      <c r="G48" s="137"/>
      <c r="H48" s="138"/>
      <c r="I48" s="46"/>
    </row>
    <row r="49" spans="2:25" x14ac:dyDescent="0.25">
      <c r="B49" s="41"/>
      <c r="C49" s="133"/>
      <c r="D49" s="134"/>
      <c r="E49" s="135"/>
      <c r="F49" s="136"/>
      <c r="G49" s="137"/>
      <c r="H49" s="138"/>
      <c r="I49" s="46"/>
    </row>
    <row r="50" spans="2:25" x14ac:dyDescent="0.25">
      <c r="B50" s="41"/>
      <c r="C50" s="133"/>
      <c r="D50" s="134"/>
      <c r="E50" s="135"/>
      <c r="F50" s="136"/>
      <c r="G50" s="137"/>
      <c r="H50" s="138"/>
      <c r="I50" s="46"/>
    </row>
    <row r="51" spans="2:25" x14ac:dyDescent="0.25">
      <c r="B51" s="41"/>
      <c r="C51" s="139"/>
      <c r="D51" s="140"/>
      <c r="E51" s="141"/>
      <c r="F51" s="142"/>
      <c r="G51" s="143"/>
      <c r="H51" s="144"/>
      <c r="I51" s="46"/>
    </row>
    <row r="52" spans="2:25" ht="7.15" customHeight="1" x14ac:dyDescent="0.25">
      <c r="B52" s="82"/>
      <c r="C52" s="83"/>
      <c r="D52" s="83"/>
      <c r="E52" s="83"/>
      <c r="F52" s="83"/>
      <c r="G52" s="83"/>
      <c r="H52" s="83"/>
      <c r="I52" s="84"/>
    </row>
    <row r="53" spans="2:25" ht="7.15" customHeight="1" x14ac:dyDescent="0.25"/>
    <row r="54" spans="2:25" ht="22.9" customHeight="1" x14ac:dyDescent="0.25">
      <c r="B54" s="18"/>
      <c r="C54" s="19"/>
      <c r="D54" s="19"/>
      <c r="E54" s="19"/>
      <c r="F54" s="18"/>
      <c r="G54" s="18"/>
      <c r="H54" s="18"/>
      <c r="I54" s="18"/>
      <c r="W54" s="1"/>
      <c r="X54" s="1"/>
      <c r="Y54" s="1"/>
    </row>
  </sheetData>
  <mergeCells count="7">
    <mergeCell ref="F12:G12"/>
    <mergeCell ref="C44:H44"/>
    <mergeCell ref="C38:H38"/>
    <mergeCell ref="C40:H40"/>
    <mergeCell ref="C41:H41"/>
    <mergeCell ref="C42:H42"/>
    <mergeCell ref="C43:H43"/>
  </mergeCells>
  <conditionalFormatting sqref="D16:D35">
    <cfRule type="notContainsBlanks" dxfId="109" priority="24">
      <formula>LEN(TRIM(D16))&gt;0</formula>
    </cfRule>
  </conditionalFormatting>
  <conditionalFormatting sqref="E16:E35">
    <cfRule type="notContainsBlanks" dxfId="108" priority="23">
      <formula>LEN(TRIM(E16))&gt;0</formula>
    </cfRule>
  </conditionalFormatting>
  <conditionalFormatting sqref="F16:F35">
    <cfRule type="notContainsBlanks" dxfId="107" priority="22">
      <formula>LEN(TRIM(F16))&gt;0</formula>
    </cfRule>
  </conditionalFormatting>
  <conditionalFormatting sqref="G16:G35">
    <cfRule type="notContainsBlanks" dxfId="106" priority="21">
      <formula>LEN(TRIM(G16))&gt;0</formula>
    </cfRule>
  </conditionalFormatting>
  <conditionalFormatting sqref="H16:H35">
    <cfRule type="notContainsBlanks" dxfId="105" priority="20">
      <formula>LEN(TRIM(H16))&gt;0</formula>
    </cfRule>
  </conditionalFormatting>
  <conditionalFormatting sqref="D16:H35">
    <cfRule type="containsBlanks" dxfId="104" priority="25">
      <formula>LEN(TRIM(D16))=0</formula>
    </cfRule>
  </conditionalFormatting>
  <conditionalFormatting sqref="C37:H37">
    <cfRule type="expression" dxfId="103" priority="1">
      <formula>$V$22=$R$21</formula>
    </cfRule>
    <cfRule type="expression" dxfId="102" priority="2">
      <formula>$V$22=$R$20</formula>
    </cfRule>
    <cfRule type="expression" dxfId="101" priority="3">
      <formula>$V$22=$R$19</formula>
    </cfRule>
    <cfRule type="expression" dxfId="100" priority="4">
      <formula>$V$22=$R$18</formula>
    </cfRule>
    <cfRule type="expression" dxfId="99" priority="5">
      <formula>$V$22=$R$17</formula>
    </cfRule>
  </conditionalFormatting>
  <dataValidations count="1">
    <dataValidation type="custom" allowBlank="1" showInputMessage="1" showErrorMessage="1" error="You can choose only one evaluation by inserting an &quot;X&quot;." prompt="Please put an &quot;X&quot; in the evaluation box. Remember that you can only choose one option." sqref="D16:H35">
      <formula1>AND($N16&lt;=1,LEFT(D16,1)="X")</formula1>
    </dataValidation>
  </dataValidations>
  <pageMargins left="0.70866141732283472" right="0.70866141732283472" top="0.74803149606299213" bottom="0.74803149606299213" header="0.31496062992125984" footer="0.31496062992125984"/>
  <pageSetup paperSize="9" scale="7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Y54"/>
  <sheetViews>
    <sheetView showGridLines="0" showRowColHeaders="0" zoomScaleNormal="100" zoomScaleSheetLayoutView="160" workbookViewId="0">
      <selection activeCell="J11" sqref="J11"/>
    </sheetView>
  </sheetViews>
  <sheetFormatPr defaultColWidth="8.85546875" defaultRowHeight="15" x14ac:dyDescent="0.25"/>
  <cols>
    <col min="1" max="1" width="3.7109375" style="1" customWidth="1"/>
    <col min="2" max="2" width="1.28515625" style="1" customWidth="1"/>
    <col min="3" max="8" width="17.85546875" style="1" customWidth="1"/>
    <col min="9" max="9" width="1.28515625" style="1" customWidth="1"/>
    <col min="10" max="13" width="8.85546875" style="1"/>
    <col min="14" max="16" width="0" style="2" hidden="1" customWidth="1"/>
    <col min="17" max="17" width="19.42578125" style="2" hidden="1" customWidth="1"/>
    <col min="18" max="18" width="12.85546875" style="2" hidden="1" customWidth="1"/>
    <col min="19" max="19" width="15.5703125" style="2" hidden="1" customWidth="1"/>
    <col min="20" max="20" width="5.7109375" style="2" hidden="1" customWidth="1"/>
    <col min="21" max="21" width="10.7109375" style="2" hidden="1" customWidth="1"/>
    <col min="22" max="22" width="12.85546875" style="2" hidden="1" customWidth="1"/>
    <col min="23" max="23" width="10.7109375" style="2" hidden="1" customWidth="1"/>
    <col min="24" max="24" width="5.42578125" style="2" hidden="1" customWidth="1"/>
    <col min="25" max="25" width="8.28515625" style="2" hidden="1" customWidth="1"/>
    <col min="26" max="16384" width="8.85546875" style="1"/>
  </cols>
  <sheetData>
    <row r="1" spans="1:19" ht="7.15" customHeight="1" x14ac:dyDescent="0.25"/>
    <row r="2" spans="1:19" ht="19.149999999999999" customHeight="1" x14ac:dyDescent="0.25">
      <c r="A2" s="3"/>
      <c r="B2" s="4"/>
      <c r="C2" s="5" t="s">
        <v>0</v>
      </c>
      <c r="D2" s="4"/>
      <c r="E2" s="4"/>
      <c r="F2" s="4"/>
      <c r="G2" s="4"/>
      <c r="H2" s="7"/>
      <c r="I2" s="10"/>
    </row>
    <row r="3" spans="1:19" ht="24" customHeight="1" x14ac:dyDescent="0.25">
      <c r="A3" s="3"/>
      <c r="B3" s="11"/>
      <c r="C3" s="12" t="s">
        <v>8</v>
      </c>
      <c r="D3" s="11"/>
      <c r="E3" s="11"/>
      <c r="F3" s="11"/>
      <c r="G3" s="11"/>
      <c r="H3" s="14"/>
      <c r="I3" s="17"/>
    </row>
    <row r="4" spans="1:19" ht="7.15" customHeight="1" x14ac:dyDescent="0.25"/>
    <row r="5" spans="1:19" ht="7.15" customHeight="1" x14ac:dyDescent="0.25">
      <c r="B5" s="38"/>
      <c r="C5" s="39"/>
      <c r="D5" s="39"/>
      <c r="E5" s="39"/>
      <c r="F5" s="39"/>
      <c r="G5" s="39"/>
      <c r="H5" s="39"/>
      <c r="I5" s="40"/>
    </row>
    <row r="6" spans="1:19" x14ac:dyDescent="0.25">
      <c r="B6" s="41"/>
      <c r="C6" s="77"/>
      <c r="D6" s="77"/>
      <c r="E6" s="103" t="s">
        <v>16</v>
      </c>
      <c r="F6" s="260">
        <f>'Employee Database'!C8</f>
        <v>2</v>
      </c>
      <c r="G6" s="261"/>
      <c r="H6" s="77"/>
      <c r="I6" s="46"/>
    </row>
    <row r="7" spans="1:19" x14ac:dyDescent="0.25">
      <c r="B7" s="41"/>
      <c r="C7" s="77"/>
      <c r="D7" s="77"/>
      <c r="E7" s="104" t="s">
        <v>10</v>
      </c>
      <c r="F7" s="234" t="str">
        <f>IFERROR(VLOOKUP(F6,'Employee Database'!C:D,2,FALSE),"")</f>
        <v>Wirman Juardi</v>
      </c>
      <c r="G7" s="105"/>
      <c r="H7" s="77"/>
      <c r="I7" s="46"/>
    </row>
    <row r="8" spans="1:19" x14ac:dyDescent="0.25">
      <c r="B8" s="41"/>
      <c r="C8" s="77"/>
      <c r="D8" s="77"/>
      <c r="E8" s="106" t="s">
        <v>11</v>
      </c>
      <c r="F8" s="235" t="str">
        <f>IFERROR(VLOOKUP(F6,'Employee Database'!C:J,4,FALSE),"")</f>
        <v>Sales &amp; Marketing</v>
      </c>
      <c r="G8" s="107"/>
      <c r="H8" s="77"/>
      <c r="I8" s="46"/>
    </row>
    <row r="9" spans="1:19" x14ac:dyDescent="0.25">
      <c r="B9" s="41"/>
      <c r="C9" s="77"/>
      <c r="D9" s="77"/>
      <c r="E9" s="106" t="s">
        <v>12</v>
      </c>
      <c r="F9" s="235" t="str">
        <f>IFERROR(VLOOKUP(F6,'Employee Database'!C:J,5,FALSE),"")</f>
        <v>Director Sales &amp; Marketing</v>
      </c>
      <c r="G9" s="107"/>
      <c r="H9" s="77"/>
      <c r="I9" s="46"/>
    </row>
    <row r="10" spans="1:19" x14ac:dyDescent="0.25">
      <c r="B10" s="41"/>
      <c r="C10" s="77"/>
      <c r="D10" s="77"/>
      <c r="E10" s="104" t="s">
        <v>13</v>
      </c>
      <c r="F10" s="236">
        <f>IFERROR(VLOOKUP(F6,'Employee Database'!C:J,6,FALSE),"")</f>
        <v>41246</v>
      </c>
      <c r="G10" s="108"/>
      <c r="H10" s="59"/>
      <c r="I10" s="46"/>
    </row>
    <row r="11" spans="1:19" x14ac:dyDescent="0.25">
      <c r="B11" s="41"/>
      <c r="C11" s="77"/>
      <c r="D11" s="77"/>
      <c r="E11" s="104" t="s">
        <v>14</v>
      </c>
      <c r="F11" s="234" t="str">
        <f>IFERROR(VLOOKUP(F6,'Employee Database'!C:J,7,FALSE),"")</f>
        <v>First Half of 2019</v>
      </c>
      <c r="G11" s="105"/>
      <c r="H11" s="59"/>
      <c r="I11" s="46"/>
    </row>
    <row r="12" spans="1:19" x14ac:dyDescent="0.25">
      <c r="B12" s="41"/>
      <c r="C12" s="77"/>
      <c r="D12" s="77"/>
      <c r="E12" s="104" t="s">
        <v>15</v>
      </c>
      <c r="F12" s="264"/>
      <c r="G12" s="265"/>
      <c r="H12" s="59"/>
      <c r="I12" s="46"/>
      <c r="N12" s="2" t="s">
        <v>47</v>
      </c>
    </row>
    <row r="13" spans="1:19" x14ac:dyDescent="0.25">
      <c r="B13" s="41"/>
      <c r="C13" s="77"/>
      <c r="D13" s="77"/>
      <c r="E13" s="109" t="s">
        <v>44</v>
      </c>
      <c r="F13" s="237" t="str">
        <f>IFERROR(VLOOKUP(F6,'Employee Database'!C:J,8,FALSE),"")</f>
        <v>Agustinus Agus Purwanto</v>
      </c>
      <c r="G13" s="110"/>
      <c r="H13" s="59"/>
      <c r="I13" s="46"/>
      <c r="N13" s="238" t="b">
        <f>AND($N16&lt;=1,LEFT(D16,1)="X")</f>
        <v>0</v>
      </c>
    </row>
    <row r="14" spans="1:19" x14ac:dyDescent="0.25">
      <c r="B14" s="41"/>
      <c r="C14" s="67"/>
      <c r="D14" s="72"/>
      <c r="E14" s="72"/>
      <c r="F14" s="72"/>
      <c r="G14" s="73"/>
      <c r="H14" s="59"/>
      <c r="I14" s="46"/>
    </row>
    <row r="15" spans="1:19" ht="15.75" x14ac:dyDescent="0.25">
      <c r="B15" s="41"/>
      <c r="C15" s="147" t="s">
        <v>43</v>
      </c>
      <c r="D15" s="258" t="str">
        <f>Dashboard!D9</f>
        <v>Poor</v>
      </c>
      <c r="E15" s="258" t="str">
        <f>Dashboard!D10</f>
        <v>Unsatisfactory</v>
      </c>
      <c r="F15" s="258" t="str">
        <f>Dashboard!D11</f>
        <v>Satisfactory</v>
      </c>
      <c r="G15" s="258" t="str">
        <f>Dashboard!D12</f>
        <v>Good</v>
      </c>
      <c r="H15" s="259" t="str">
        <f>Dashboard!D13</f>
        <v>Excellent</v>
      </c>
      <c r="I15" s="46"/>
      <c r="N15" s="2" t="s">
        <v>46</v>
      </c>
      <c r="Q15" s="241" t="str">
        <f>Dashboard!C7</f>
        <v>Settings</v>
      </c>
      <c r="R15" s="20"/>
      <c r="S15" s="21"/>
    </row>
    <row r="16" spans="1:19" x14ac:dyDescent="0.25">
      <c r="B16" s="41"/>
      <c r="C16" s="111" t="s">
        <v>24</v>
      </c>
      <c r="D16" s="112"/>
      <c r="E16" s="112"/>
      <c r="F16" s="112"/>
      <c r="G16" s="112"/>
      <c r="H16" s="113"/>
      <c r="I16" s="46"/>
      <c r="N16" s="238">
        <f>COUNTA(D16:H16)</f>
        <v>0</v>
      </c>
      <c r="Q16" s="242" t="str">
        <f>Dashboard!C8</f>
        <v>Total Score Reference</v>
      </c>
      <c r="R16" s="243" t="str">
        <f>Dashboard!D8</f>
        <v>Performance</v>
      </c>
      <c r="S16" s="244" t="str">
        <f>Dashboard!E8</f>
        <v>Points per review</v>
      </c>
    </row>
    <row r="17" spans="2:25" ht="15.75" x14ac:dyDescent="0.25">
      <c r="B17" s="41"/>
      <c r="C17" s="111" t="s">
        <v>25</v>
      </c>
      <c r="D17" s="112"/>
      <c r="E17" s="112"/>
      <c r="F17" s="112"/>
      <c r="G17" s="112"/>
      <c r="H17" s="113"/>
      <c r="I17" s="46"/>
      <c r="N17" s="238">
        <f t="shared" ref="N17:N35" si="0">COUNTA(D17:H17)</f>
        <v>0</v>
      </c>
      <c r="Q17" s="245">
        <f>Dashboard!C9</f>
        <v>0</v>
      </c>
      <c r="R17" s="246" t="str">
        <f>Dashboard!D9</f>
        <v>Poor</v>
      </c>
      <c r="S17" s="247">
        <f>Dashboard!E9</f>
        <v>1</v>
      </c>
      <c r="U17" s="22" t="s">
        <v>55</v>
      </c>
      <c r="V17" s="23"/>
      <c r="W17" s="23"/>
      <c r="X17" s="23"/>
      <c r="Y17" s="23"/>
    </row>
    <row r="18" spans="2:25" x14ac:dyDescent="0.25">
      <c r="B18" s="41"/>
      <c r="C18" s="111" t="s">
        <v>26</v>
      </c>
      <c r="D18" s="112"/>
      <c r="E18" s="112"/>
      <c r="F18" s="112"/>
      <c r="G18" s="112"/>
      <c r="H18" s="113"/>
      <c r="I18" s="46"/>
      <c r="N18" s="238">
        <f t="shared" si="0"/>
        <v>0</v>
      </c>
      <c r="Q18" s="248">
        <f>Dashboard!C10</f>
        <v>25</v>
      </c>
      <c r="R18" s="246" t="str">
        <f>Dashboard!D10</f>
        <v>Unsatisfactory</v>
      </c>
      <c r="S18" s="249">
        <f>Dashboard!E10</f>
        <v>2</v>
      </c>
      <c r="U18" s="253" t="str">
        <f>Dashboard!D9</f>
        <v>Poor</v>
      </c>
      <c r="V18" s="253" t="str">
        <f>Dashboard!D10</f>
        <v>Unsatisfactory</v>
      </c>
      <c r="W18" s="253" t="str">
        <f>Dashboard!D11</f>
        <v>Satisfactory</v>
      </c>
      <c r="X18" s="253" t="str">
        <f>Dashboard!D12</f>
        <v>Good</v>
      </c>
      <c r="Y18" s="253" t="str">
        <f>Dashboard!D13</f>
        <v>Excellent</v>
      </c>
    </row>
    <row r="19" spans="2:25" x14ac:dyDescent="0.25">
      <c r="B19" s="41"/>
      <c r="C19" s="111" t="s">
        <v>27</v>
      </c>
      <c r="D19" s="112"/>
      <c r="E19" s="112"/>
      <c r="F19" s="112"/>
      <c r="G19" s="112"/>
      <c r="H19" s="113"/>
      <c r="I19" s="46"/>
      <c r="N19" s="238">
        <f t="shared" si="0"/>
        <v>0</v>
      </c>
      <c r="Q19" s="248">
        <f>Dashboard!C11</f>
        <v>50</v>
      </c>
      <c r="R19" s="246" t="str">
        <f>Dashboard!D11</f>
        <v>Satisfactory</v>
      </c>
      <c r="S19" s="249">
        <f>Dashboard!E11</f>
        <v>3</v>
      </c>
      <c r="U19" s="254">
        <f>COUNTA(D16:D35)*VLOOKUP(U18,$R$17:$S$21,2,FALSE)</f>
        <v>0</v>
      </c>
      <c r="V19" s="254">
        <f>COUNTA(E16:E35)*VLOOKUP(V18,$R$17:$S$21,2,FALSE)</f>
        <v>0</v>
      </c>
      <c r="W19" s="254">
        <f t="shared" ref="W19:Y19" si="1">COUNTA(F16:F35)*VLOOKUP(W18,$R$17:$S$21,2,FALSE)</f>
        <v>0</v>
      </c>
      <c r="X19" s="254">
        <f t="shared" si="1"/>
        <v>0</v>
      </c>
      <c r="Y19" s="254">
        <f t="shared" si="1"/>
        <v>0</v>
      </c>
    </row>
    <row r="20" spans="2:25" x14ac:dyDescent="0.25">
      <c r="B20" s="41"/>
      <c r="C20" s="111" t="s">
        <v>45</v>
      </c>
      <c r="D20" s="112"/>
      <c r="E20" s="112"/>
      <c r="F20" s="112"/>
      <c r="G20" s="112"/>
      <c r="H20" s="113"/>
      <c r="I20" s="46"/>
      <c r="N20" s="238">
        <f t="shared" si="0"/>
        <v>0</v>
      </c>
      <c r="Q20" s="248">
        <f>Dashboard!C12</f>
        <v>75</v>
      </c>
      <c r="R20" s="246" t="str">
        <f>Dashboard!D12</f>
        <v>Good</v>
      </c>
      <c r="S20" s="249">
        <f>Dashboard!E12</f>
        <v>4</v>
      </c>
    </row>
    <row r="21" spans="2:25" x14ac:dyDescent="0.25">
      <c r="B21" s="41"/>
      <c r="C21" s="111" t="s">
        <v>28</v>
      </c>
      <c r="D21" s="112"/>
      <c r="E21" s="112"/>
      <c r="F21" s="112"/>
      <c r="G21" s="112"/>
      <c r="H21" s="113"/>
      <c r="I21" s="46"/>
      <c r="N21" s="238">
        <f t="shared" si="0"/>
        <v>0</v>
      </c>
      <c r="Q21" s="250">
        <f>Dashboard!C13</f>
        <v>90</v>
      </c>
      <c r="R21" s="251" t="str">
        <f>Dashboard!D13</f>
        <v>Excellent</v>
      </c>
      <c r="S21" s="252">
        <f>Dashboard!E13</f>
        <v>5</v>
      </c>
      <c r="U21" s="24" t="s">
        <v>56</v>
      </c>
      <c r="V21" s="255">
        <f>SUM(U19:Y19)</f>
        <v>0</v>
      </c>
    </row>
    <row r="22" spans="2:25" x14ac:dyDescent="0.25">
      <c r="B22" s="41"/>
      <c r="C22" s="111" t="s">
        <v>29</v>
      </c>
      <c r="D22" s="112"/>
      <c r="E22" s="112"/>
      <c r="F22" s="112"/>
      <c r="G22" s="112"/>
      <c r="H22" s="113"/>
      <c r="I22" s="46"/>
      <c r="N22" s="238">
        <f t="shared" si="0"/>
        <v>0</v>
      </c>
      <c r="U22" s="24" t="s">
        <v>54</v>
      </c>
      <c r="V22" s="255" t="str">
        <f>VLOOKUP(V21,Q17:R21,2)</f>
        <v>Poor</v>
      </c>
    </row>
    <row r="23" spans="2:25" x14ac:dyDescent="0.25">
      <c r="B23" s="41"/>
      <c r="C23" s="111" t="s">
        <v>30</v>
      </c>
      <c r="D23" s="112"/>
      <c r="E23" s="112"/>
      <c r="F23" s="112"/>
      <c r="G23" s="112"/>
      <c r="H23" s="113"/>
      <c r="I23" s="46"/>
      <c r="N23" s="238">
        <f t="shared" si="0"/>
        <v>0</v>
      </c>
    </row>
    <row r="24" spans="2:25" x14ac:dyDescent="0.25">
      <c r="B24" s="41"/>
      <c r="C24" s="111" t="s">
        <v>31</v>
      </c>
      <c r="D24" s="112"/>
      <c r="E24" s="112"/>
      <c r="F24" s="112"/>
      <c r="G24" s="112"/>
      <c r="H24" s="113"/>
      <c r="I24" s="46"/>
      <c r="N24" s="238">
        <f t="shared" si="0"/>
        <v>0</v>
      </c>
    </row>
    <row r="25" spans="2:25" x14ac:dyDescent="0.25">
      <c r="B25" s="41"/>
      <c r="C25" s="111" t="s">
        <v>32</v>
      </c>
      <c r="D25" s="112"/>
      <c r="E25" s="112"/>
      <c r="F25" s="112"/>
      <c r="G25" s="112"/>
      <c r="H25" s="113"/>
      <c r="I25" s="46"/>
      <c r="N25" s="238">
        <f t="shared" si="0"/>
        <v>0</v>
      </c>
    </row>
    <row r="26" spans="2:25" x14ac:dyDescent="0.25">
      <c r="B26" s="41"/>
      <c r="C26" s="111" t="s">
        <v>33</v>
      </c>
      <c r="D26" s="112"/>
      <c r="E26" s="112"/>
      <c r="F26" s="112"/>
      <c r="G26" s="112"/>
      <c r="H26" s="113"/>
      <c r="I26" s="46"/>
      <c r="N26" s="238">
        <f t="shared" si="0"/>
        <v>0</v>
      </c>
    </row>
    <row r="27" spans="2:25" x14ac:dyDescent="0.25">
      <c r="B27" s="41"/>
      <c r="C27" s="111" t="s">
        <v>34</v>
      </c>
      <c r="D27" s="112"/>
      <c r="E27" s="112"/>
      <c r="F27" s="112"/>
      <c r="G27" s="112"/>
      <c r="H27" s="113"/>
      <c r="I27" s="46"/>
      <c r="N27" s="238">
        <f t="shared" si="0"/>
        <v>0</v>
      </c>
    </row>
    <row r="28" spans="2:25" x14ac:dyDescent="0.25">
      <c r="B28" s="41"/>
      <c r="C28" s="111" t="s">
        <v>35</v>
      </c>
      <c r="D28" s="112"/>
      <c r="E28" s="112"/>
      <c r="F28" s="112"/>
      <c r="G28" s="112"/>
      <c r="H28" s="113"/>
      <c r="I28" s="46"/>
      <c r="N28" s="238">
        <f t="shared" si="0"/>
        <v>0</v>
      </c>
    </row>
    <row r="29" spans="2:25" x14ac:dyDescent="0.25">
      <c r="B29" s="41"/>
      <c r="C29" s="111" t="s">
        <v>36</v>
      </c>
      <c r="D29" s="112"/>
      <c r="E29" s="112"/>
      <c r="F29" s="112"/>
      <c r="G29" s="112"/>
      <c r="H29" s="113"/>
      <c r="I29" s="46"/>
      <c r="N29" s="238">
        <f t="shared" si="0"/>
        <v>0</v>
      </c>
    </row>
    <row r="30" spans="2:25" x14ac:dyDescent="0.25">
      <c r="B30" s="41"/>
      <c r="C30" s="111" t="s">
        <v>42</v>
      </c>
      <c r="D30" s="112"/>
      <c r="E30" s="112"/>
      <c r="F30" s="112"/>
      <c r="G30" s="112"/>
      <c r="H30" s="113"/>
      <c r="I30" s="46"/>
      <c r="N30" s="238">
        <f t="shared" si="0"/>
        <v>0</v>
      </c>
    </row>
    <row r="31" spans="2:25" x14ac:dyDescent="0.25">
      <c r="B31" s="41"/>
      <c r="C31" s="111" t="s">
        <v>37</v>
      </c>
      <c r="D31" s="112"/>
      <c r="E31" s="112"/>
      <c r="F31" s="112"/>
      <c r="G31" s="112"/>
      <c r="H31" s="113"/>
      <c r="I31" s="46"/>
      <c r="N31" s="238">
        <f t="shared" si="0"/>
        <v>0</v>
      </c>
    </row>
    <row r="32" spans="2:25" x14ac:dyDescent="0.25">
      <c r="B32" s="41"/>
      <c r="C32" s="111" t="s">
        <v>38</v>
      </c>
      <c r="D32" s="112"/>
      <c r="E32" s="112"/>
      <c r="F32" s="112"/>
      <c r="G32" s="112"/>
      <c r="H32" s="113"/>
      <c r="I32" s="46"/>
      <c r="N32" s="238">
        <f t="shared" si="0"/>
        <v>0</v>
      </c>
    </row>
    <row r="33" spans="2:14" x14ac:dyDescent="0.25">
      <c r="B33" s="41"/>
      <c r="C33" s="111" t="s">
        <v>39</v>
      </c>
      <c r="D33" s="112"/>
      <c r="E33" s="112"/>
      <c r="F33" s="112"/>
      <c r="G33" s="112"/>
      <c r="H33" s="113"/>
      <c r="I33" s="46"/>
      <c r="N33" s="238">
        <f t="shared" si="0"/>
        <v>0</v>
      </c>
    </row>
    <row r="34" spans="2:14" x14ac:dyDescent="0.25">
      <c r="B34" s="41"/>
      <c r="C34" s="111" t="s">
        <v>40</v>
      </c>
      <c r="D34" s="112"/>
      <c r="E34" s="112"/>
      <c r="F34" s="112"/>
      <c r="G34" s="112"/>
      <c r="H34" s="113"/>
      <c r="I34" s="46"/>
      <c r="N34" s="238">
        <f t="shared" si="0"/>
        <v>0</v>
      </c>
    </row>
    <row r="35" spans="2:14" x14ac:dyDescent="0.25">
      <c r="B35" s="41"/>
      <c r="C35" s="114" t="s">
        <v>41</v>
      </c>
      <c r="D35" s="115"/>
      <c r="E35" s="115"/>
      <c r="F35" s="115"/>
      <c r="G35" s="115"/>
      <c r="H35" s="116"/>
      <c r="I35" s="46"/>
      <c r="N35" s="238">
        <f t="shared" si="0"/>
        <v>0</v>
      </c>
    </row>
    <row r="36" spans="2:14" x14ac:dyDescent="0.25">
      <c r="B36" s="41"/>
      <c r="C36" s="67"/>
      <c r="D36" s="72"/>
      <c r="E36" s="72"/>
      <c r="F36" s="72"/>
      <c r="G36" s="73"/>
      <c r="H36" s="59"/>
      <c r="I36" s="46"/>
    </row>
    <row r="37" spans="2:14" ht="26.45" customHeight="1" x14ac:dyDescent="0.25">
      <c r="B37" s="41"/>
      <c r="C37" s="145" t="s">
        <v>52</v>
      </c>
      <c r="D37" s="117"/>
      <c r="E37" s="256">
        <f>V21</f>
        <v>0</v>
      </c>
      <c r="F37" s="145" t="s">
        <v>53</v>
      </c>
      <c r="G37" s="117"/>
      <c r="H37" s="257" t="str">
        <f>V22</f>
        <v>Poor</v>
      </c>
      <c r="I37" s="46"/>
    </row>
    <row r="38" spans="2:14" x14ac:dyDescent="0.25">
      <c r="B38" s="41"/>
      <c r="C38" s="269"/>
      <c r="D38" s="269"/>
      <c r="E38" s="269"/>
      <c r="F38" s="269"/>
      <c r="G38" s="269"/>
      <c r="H38" s="269"/>
      <c r="I38" s="46"/>
    </row>
    <row r="39" spans="2:14" x14ac:dyDescent="0.25">
      <c r="B39" s="41"/>
      <c r="C39" s="118" t="s">
        <v>49</v>
      </c>
      <c r="D39" s="119"/>
      <c r="E39" s="119"/>
      <c r="F39" s="119"/>
      <c r="G39" s="120"/>
      <c r="H39" s="121"/>
      <c r="I39" s="46"/>
    </row>
    <row r="40" spans="2:14" x14ac:dyDescent="0.25">
      <c r="B40" s="41"/>
      <c r="C40" s="270"/>
      <c r="D40" s="271"/>
      <c r="E40" s="271"/>
      <c r="F40" s="271"/>
      <c r="G40" s="271"/>
      <c r="H40" s="272"/>
      <c r="I40" s="46"/>
    </row>
    <row r="41" spans="2:14" x14ac:dyDescent="0.25">
      <c r="B41" s="41"/>
      <c r="C41" s="273"/>
      <c r="D41" s="274"/>
      <c r="E41" s="274"/>
      <c r="F41" s="274"/>
      <c r="G41" s="274"/>
      <c r="H41" s="275"/>
      <c r="I41" s="46"/>
    </row>
    <row r="42" spans="2:14" x14ac:dyDescent="0.25">
      <c r="B42" s="41"/>
      <c r="C42" s="273"/>
      <c r="D42" s="274"/>
      <c r="E42" s="274"/>
      <c r="F42" s="274"/>
      <c r="G42" s="274"/>
      <c r="H42" s="275"/>
      <c r="I42" s="46"/>
    </row>
    <row r="43" spans="2:14" x14ac:dyDescent="0.25">
      <c r="B43" s="41"/>
      <c r="C43" s="273"/>
      <c r="D43" s="274"/>
      <c r="E43" s="274"/>
      <c r="F43" s="274"/>
      <c r="G43" s="274"/>
      <c r="H43" s="275"/>
      <c r="I43" s="46"/>
    </row>
    <row r="44" spans="2:14" x14ac:dyDescent="0.25">
      <c r="B44" s="41"/>
      <c r="C44" s="266"/>
      <c r="D44" s="267"/>
      <c r="E44" s="267"/>
      <c r="F44" s="267"/>
      <c r="G44" s="267"/>
      <c r="H44" s="268"/>
      <c r="I44" s="46"/>
    </row>
    <row r="45" spans="2:14" x14ac:dyDescent="0.25">
      <c r="B45" s="41"/>
      <c r="C45" s="77"/>
      <c r="D45" s="77"/>
      <c r="E45" s="77"/>
      <c r="F45" s="77"/>
      <c r="G45" s="77"/>
      <c r="H45" s="77"/>
      <c r="I45" s="46"/>
    </row>
    <row r="46" spans="2:14" x14ac:dyDescent="0.25">
      <c r="B46" s="41"/>
      <c r="C46" s="118" t="s">
        <v>50</v>
      </c>
      <c r="D46" s="122"/>
      <c r="E46" s="123"/>
      <c r="F46" s="124" t="s">
        <v>59</v>
      </c>
      <c r="G46" s="125"/>
      <c r="H46" s="126"/>
      <c r="I46" s="46"/>
    </row>
    <row r="47" spans="2:14" x14ac:dyDescent="0.25">
      <c r="B47" s="41"/>
      <c r="C47" s="127"/>
      <c r="D47" s="128"/>
      <c r="E47" s="129"/>
      <c r="F47" s="130"/>
      <c r="G47" s="131"/>
      <c r="H47" s="132"/>
      <c r="I47" s="46"/>
    </row>
    <row r="48" spans="2:14" x14ac:dyDescent="0.25">
      <c r="B48" s="41"/>
      <c r="C48" s="133"/>
      <c r="D48" s="134"/>
      <c r="E48" s="135"/>
      <c r="F48" s="136"/>
      <c r="G48" s="137"/>
      <c r="H48" s="138"/>
      <c r="I48" s="46"/>
    </row>
    <row r="49" spans="2:25" x14ac:dyDescent="0.25">
      <c r="B49" s="41"/>
      <c r="C49" s="133"/>
      <c r="D49" s="134"/>
      <c r="E49" s="135"/>
      <c r="F49" s="136"/>
      <c r="G49" s="137"/>
      <c r="H49" s="138"/>
      <c r="I49" s="46"/>
    </row>
    <row r="50" spans="2:25" x14ac:dyDescent="0.25">
      <c r="B50" s="41"/>
      <c r="C50" s="133"/>
      <c r="D50" s="134"/>
      <c r="E50" s="135"/>
      <c r="F50" s="136"/>
      <c r="G50" s="137"/>
      <c r="H50" s="138"/>
      <c r="I50" s="46"/>
    </row>
    <row r="51" spans="2:25" x14ac:dyDescent="0.25">
      <c r="B51" s="41"/>
      <c r="C51" s="139"/>
      <c r="D51" s="140"/>
      <c r="E51" s="141"/>
      <c r="F51" s="142"/>
      <c r="G51" s="143"/>
      <c r="H51" s="144"/>
      <c r="I51" s="46"/>
    </row>
    <row r="52" spans="2:25" ht="7.15" customHeight="1" x14ac:dyDescent="0.25">
      <c r="B52" s="82"/>
      <c r="C52" s="83"/>
      <c r="D52" s="83"/>
      <c r="E52" s="83"/>
      <c r="F52" s="83"/>
      <c r="G52" s="83"/>
      <c r="H52" s="83"/>
      <c r="I52" s="84"/>
    </row>
    <row r="53" spans="2:25" ht="7.15" customHeight="1" x14ac:dyDescent="0.25"/>
    <row r="54" spans="2:25" ht="22.9" customHeight="1" x14ac:dyDescent="0.25">
      <c r="B54" s="18"/>
      <c r="C54" s="19"/>
      <c r="D54" s="19"/>
      <c r="E54" s="19"/>
      <c r="F54" s="18"/>
      <c r="G54" s="18"/>
      <c r="H54" s="18"/>
      <c r="I54" s="18"/>
      <c r="W54" s="1"/>
      <c r="X54" s="1"/>
      <c r="Y54" s="1"/>
    </row>
  </sheetData>
  <mergeCells count="7">
    <mergeCell ref="C44:H44"/>
    <mergeCell ref="F12:G12"/>
    <mergeCell ref="C38:H38"/>
    <mergeCell ref="C40:H40"/>
    <mergeCell ref="C41:H41"/>
    <mergeCell ref="C42:H42"/>
    <mergeCell ref="C43:H43"/>
  </mergeCells>
  <conditionalFormatting sqref="D16:D35">
    <cfRule type="notContainsBlanks" dxfId="98" priority="10">
      <formula>LEN(TRIM(D16))&gt;0</formula>
    </cfRule>
  </conditionalFormatting>
  <conditionalFormatting sqref="E16:E35">
    <cfRule type="notContainsBlanks" dxfId="97" priority="9">
      <formula>LEN(TRIM(E16))&gt;0</formula>
    </cfRule>
  </conditionalFormatting>
  <conditionalFormatting sqref="F16:F35">
    <cfRule type="notContainsBlanks" dxfId="96" priority="8">
      <formula>LEN(TRIM(F16))&gt;0</formula>
    </cfRule>
  </conditionalFormatting>
  <conditionalFormatting sqref="G16:G35">
    <cfRule type="notContainsBlanks" dxfId="95" priority="7">
      <formula>LEN(TRIM(G16))&gt;0</formula>
    </cfRule>
  </conditionalFormatting>
  <conditionalFormatting sqref="H16:H35">
    <cfRule type="notContainsBlanks" dxfId="94" priority="6">
      <formula>LEN(TRIM(H16))&gt;0</formula>
    </cfRule>
  </conditionalFormatting>
  <conditionalFormatting sqref="D16:H35">
    <cfRule type="containsBlanks" dxfId="93" priority="11">
      <formula>LEN(TRIM(D16))=0</formula>
    </cfRule>
  </conditionalFormatting>
  <conditionalFormatting sqref="C37:H37">
    <cfRule type="expression" dxfId="92" priority="1">
      <formula>$V$22=$R$21</formula>
    </cfRule>
    <cfRule type="expression" dxfId="91" priority="2">
      <formula>$V$22=$R$20</formula>
    </cfRule>
    <cfRule type="expression" dxfId="90" priority="3">
      <formula>$V$22=$R$19</formula>
    </cfRule>
    <cfRule type="expression" dxfId="89" priority="4">
      <formula>$V$22=$R$18</formula>
    </cfRule>
    <cfRule type="expression" dxfId="88" priority="5">
      <formula>$V$22=$R$17</formula>
    </cfRule>
  </conditionalFormatting>
  <dataValidations count="1">
    <dataValidation type="custom" allowBlank="1" showInputMessage="1" showErrorMessage="1" error="You can choose only one evaluation by inserting an &quot;X&quot;." prompt="Please put an &quot;X&quot; in the evaluation box. Remember that you can only choose one option." sqref="D16:H35">
      <formula1>AND($N16&lt;=1,LEFT(D16,1)="X")</formula1>
    </dataValidation>
  </dataValidations>
  <pageMargins left="0.70866141732283472" right="0.70866141732283472" top="0.74803149606299213" bottom="0.74803149606299213" header="0.31496062992125984" footer="0.31496062992125984"/>
  <pageSetup paperSize="9" scale="7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Y54"/>
  <sheetViews>
    <sheetView showGridLines="0" showRowColHeaders="0" workbookViewId="0">
      <selection activeCell="H10" sqref="H10"/>
    </sheetView>
  </sheetViews>
  <sheetFormatPr defaultColWidth="8.85546875" defaultRowHeight="15" x14ac:dyDescent="0.25"/>
  <cols>
    <col min="1" max="1" width="3.7109375" style="1" customWidth="1"/>
    <col min="2" max="2" width="1.28515625" style="1" customWidth="1"/>
    <col min="3" max="8" width="17.85546875" style="1" customWidth="1"/>
    <col min="9" max="9" width="1.28515625" style="1" customWidth="1"/>
    <col min="10" max="13" width="8.85546875" style="1"/>
    <col min="14" max="16" width="0" style="2" hidden="1" customWidth="1"/>
    <col min="17" max="17" width="19.42578125" style="2" hidden="1" customWidth="1"/>
    <col min="18" max="18" width="12.85546875" style="2" hidden="1" customWidth="1"/>
    <col min="19" max="19" width="15.5703125" style="2" hidden="1" customWidth="1"/>
    <col min="20" max="20" width="5.7109375" style="2" hidden="1" customWidth="1"/>
    <col min="21" max="21" width="10.7109375" style="2" hidden="1" customWidth="1"/>
    <col min="22" max="22" width="12.85546875" style="2" hidden="1" customWidth="1"/>
    <col min="23" max="23" width="10.7109375" style="2" hidden="1" customWidth="1"/>
    <col min="24" max="24" width="5.42578125" style="2" hidden="1" customWidth="1"/>
    <col min="25" max="25" width="8.28515625" style="2" hidden="1" customWidth="1"/>
    <col min="26" max="16384" width="8.85546875" style="1"/>
  </cols>
  <sheetData>
    <row r="1" spans="1:19" ht="7.15" customHeight="1" x14ac:dyDescent="0.25"/>
    <row r="2" spans="1:19" ht="19.149999999999999" customHeight="1" x14ac:dyDescent="0.25">
      <c r="A2" s="3"/>
      <c r="B2" s="4"/>
      <c r="C2" s="5" t="s">
        <v>0</v>
      </c>
      <c r="D2" s="4"/>
      <c r="E2" s="4"/>
      <c r="F2" s="4"/>
      <c r="G2" s="4"/>
      <c r="H2" s="7"/>
      <c r="I2" s="10"/>
    </row>
    <row r="3" spans="1:19" ht="24" customHeight="1" x14ac:dyDescent="0.25">
      <c r="A3" s="3"/>
      <c r="B3" s="11"/>
      <c r="C3" s="12" t="s">
        <v>8</v>
      </c>
      <c r="D3" s="11"/>
      <c r="E3" s="11"/>
      <c r="F3" s="11"/>
      <c r="G3" s="11"/>
      <c r="H3" s="14"/>
      <c r="I3" s="17"/>
    </row>
    <row r="4" spans="1:19" ht="7.15" customHeight="1" x14ac:dyDescent="0.25"/>
    <row r="5" spans="1:19" ht="7.15" customHeight="1" x14ac:dyDescent="0.25">
      <c r="B5" s="38"/>
      <c r="C5" s="39"/>
      <c r="D5" s="39"/>
      <c r="E5" s="39"/>
      <c r="F5" s="39"/>
      <c r="G5" s="39"/>
      <c r="H5" s="39"/>
      <c r="I5" s="40"/>
    </row>
    <row r="6" spans="1:19" x14ac:dyDescent="0.25">
      <c r="B6" s="41"/>
      <c r="C6" s="77"/>
      <c r="D6" s="77"/>
      <c r="E6" s="103" t="s">
        <v>16</v>
      </c>
      <c r="F6" s="260">
        <f>'Employee Database'!C9</f>
        <v>3</v>
      </c>
      <c r="G6" s="261"/>
      <c r="H6" s="77"/>
      <c r="I6" s="46"/>
    </row>
    <row r="7" spans="1:19" x14ac:dyDescent="0.25">
      <c r="B7" s="41"/>
      <c r="C7" s="77"/>
      <c r="D7" s="77"/>
      <c r="E7" s="104" t="s">
        <v>10</v>
      </c>
      <c r="F7" s="234" t="str">
        <f>IFERROR(VLOOKUP(F6,'Employee Database'!C:D,2,FALSE),"")</f>
        <v>I Made Dalung</v>
      </c>
      <c r="G7" s="105"/>
      <c r="H7" s="77"/>
      <c r="I7" s="46"/>
    </row>
    <row r="8" spans="1:19" x14ac:dyDescent="0.25">
      <c r="B8" s="41"/>
      <c r="C8" s="77"/>
      <c r="D8" s="77"/>
      <c r="E8" s="106" t="s">
        <v>11</v>
      </c>
      <c r="F8" s="235" t="str">
        <f>IFERROR(VLOOKUP(F6,'Employee Database'!C:J,4,FALSE),"")</f>
        <v>Sales &amp; Marketing</v>
      </c>
      <c r="G8" s="107"/>
      <c r="H8" s="77"/>
      <c r="I8" s="46"/>
    </row>
    <row r="9" spans="1:19" x14ac:dyDescent="0.25">
      <c r="B9" s="41"/>
      <c r="C9" s="77"/>
      <c r="D9" s="77"/>
      <c r="E9" s="106" t="s">
        <v>12</v>
      </c>
      <c r="F9" s="235" t="str">
        <f>IFERROR(VLOOKUP(F6,'Employee Database'!C:J,5,FALSE),"")</f>
        <v>S&amp; M Manager</v>
      </c>
      <c r="G9" s="107"/>
      <c r="H9" s="77"/>
      <c r="I9" s="46"/>
    </row>
    <row r="10" spans="1:19" x14ac:dyDescent="0.25">
      <c r="B10" s="41"/>
      <c r="C10" s="77"/>
      <c r="D10" s="77"/>
      <c r="E10" s="104" t="s">
        <v>13</v>
      </c>
      <c r="F10" s="236">
        <f>IFERROR(VLOOKUP(F6,'Employee Database'!C:J,6,FALSE),"")</f>
        <v>39990</v>
      </c>
      <c r="G10" s="108"/>
      <c r="H10" s="59"/>
      <c r="I10" s="46"/>
    </row>
    <row r="11" spans="1:19" x14ac:dyDescent="0.25">
      <c r="B11" s="41"/>
      <c r="C11" s="77"/>
      <c r="D11" s="77"/>
      <c r="E11" s="104" t="s">
        <v>14</v>
      </c>
      <c r="F11" s="234" t="str">
        <f>IFERROR(VLOOKUP(F6,'Employee Database'!C:J,7,FALSE),"")</f>
        <v>First Half of 2019</v>
      </c>
      <c r="G11" s="105"/>
      <c r="H11" s="59"/>
      <c r="I11" s="46"/>
    </row>
    <row r="12" spans="1:19" x14ac:dyDescent="0.25">
      <c r="B12" s="41"/>
      <c r="C12" s="77"/>
      <c r="D12" s="77"/>
      <c r="E12" s="104" t="s">
        <v>15</v>
      </c>
      <c r="F12" s="264"/>
      <c r="G12" s="265"/>
      <c r="H12" s="59"/>
      <c r="I12" s="46"/>
      <c r="N12" s="2" t="s">
        <v>47</v>
      </c>
    </row>
    <row r="13" spans="1:19" x14ac:dyDescent="0.25">
      <c r="B13" s="41"/>
      <c r="C13" s="77"/>
      <c r="D13" s="77"/>
      <c r="E13" s="109" t="s">
        <v>44</v>
      </c>
      <c r="F13" s="237" t="str">
        <f>IFERROR(VLOOKUP(F6,'Employee Database'!C:J,8,FALSE),"")</f>
        <v>Agustinus Agus Purwanto</v>
      </c>
      <c r="G13" s="110"/>
      <c r="H13" s="59"/>
      <c r="I13" s="46"/>
      <c r="N13" s="238" t="b">
        <f>AND($N16&lt;=1,LEFT(D16,1)="X")</f>
        <v>0</v>
      </c>
    </row>
    <row r="14" spans="1:19" x14ac:dyDescent="0.25">
      <c r="B14" s="41"/>
      <c r="C14" s="67"/>
      <c r="D14" s="72"/>
      <c r="E14" s="72"/>
      <c r="F14" s="72"/>
      <c r="G14" s="73"/>
      <c r="H14" s="59"/>
      <c r="I14" s="46"/>
    </row>
    <row r="15" spans="1:19" ht="15.75" x14ac:dyDescent="0.25">
      <c r="B15" s="41"/>
      <c r="C15" s="146" t="s">
        <v>43</v>
      </c>
      <c r="D15" s="239" t="str">
        <f>Dashboard!D9</f>
        <v>Poor</v>
      </c>
      <c r="E15" s="239" t="str">
        <f>Dashboard!D10</f>
        <v>Unsatisfactory</v>
      </c>
      <c r="F15" s="239" t="str">
        <f>Dashboard!D11</f>
        <v>Satisfactory</v>
      </c>
      <c r="G15" s="239" t="str">
        <f>Dashboard!D12</f>
        <v>Good</v>
      </c>
      <c r="H15" s="240" t="str">
        <f>Dashboard!D13</f>
        <v>Excellent</v>
      </c>
      <c r="I15" s="46"/>
      <c r="N15" s="2" t="s">
        <v>46</v>
      </c>
      <c r="Q15" s="241" t="str">
        <f>Dashboard!C7</f>
        <v>Settings</v>
      </c>
      <c r="R15" s="20"/>
      <c r="S15" s="21"/>
    </row>
    <row r="16" spans="1:19" x14ac:dyDescent="0.25">
      <c r="B16" s="41"/>
      <c r="C16" s="111" t="s">
        <v>24</v>
      </c>
      <c r="D16" s="112"/>
      <c r="E16" s="112"/>
      <c r="F16" s="112"/>
      <c r="G16" s="112"/>
      <c r="H16" s="113"/>
      <c r="I16" s="46"/>
      <c r="N16" s="238">
        <f>COUNTA(D16:H16)</f>
        <v>0</v>
      </c>
      <c r="Q16" s="242" t="str">
        <f>Dashboard!C8</f>
        <v>Total Score Reference</v>
      </c>
      <c r="R16" s="243" t="str">
        <f>Dashboard!D8</f>
        <v>Performance</v>
      </c>
      <c r="S16" s="244" t="str">
        <f>Dashboard!E8</f>
        <v>Points per review</v>
      </c>
    </row>
    <row r="17" spans="2:25" ht="15.75" x14ac:dyDescent="0.25">
      <c r="B17" s="41"/>
      <c r="C17" s="111" t="s">
        <v>25</v>
      </c>
      <c r="D17" s="112"/>
      <c r="E17" s="112"/>
      <c r="F17" s="112"/>
      <c r="G17" s="112"/>
      <c r="H17" s="113"/>
      <c r="I17" s="46"/>
      <c r="N17" s="238">
        <f t="shared" ref="N17:N35" si="0">COUNTA(D17:H17)</f>
        <v>0</v>
      </c>
      <c r="Q17" s="245">
        <f>Dashboard!C9</f>
        <v>0</v>
      </c>
      <c r="R17" s="246" t="str">
        <f>Dashboard!D9</f>
        <v>Poor</v>
      </c>
      <c r="S17" s="247">
        <f>Dashboard!E9</f>
        <v>1</v>
      </c>
      <c r="U17" s="22" t="s">
        <v>55</v>
      </c>
      <c r="V17" s="23"/>
      <c r="W17" s="23"/>
      <c r="X17" s="23"/>
      <c r="Y17" s="23"/>
    </row>
    <row r="18" spans="2:25" x14ac:dyDescent="0.25">
      <c r="B18" s="41"/>
      <c r="C18" s="111" t="s">
        <v>26</v>
      </c>
      <c r="D18" s="112"/>
      <c r="E18" s="112"/>
      <c r="F18" s="112"/>
      <c r="G18" s="112"/>
      <c r="H18" s="113"/>
      <c r="I18" s="46"/>
      <c r="N18" s="238">
        <f t="shared" si="0"/>
        <v>0</v>
      </c>
      <c r="Q18" s="248">
        <f>Dashboard!C10</f>
        <v>25</v>
      </c>
      <c r="R18" s="246" t="str">
        <f>Dashboard!D10</f>
        <v>Unsatisfactory</v>
      </c>
      <c r="S18" s="249">
        <f>Dashboard!E10</f>
        <v>2</v>
      </c>
      <c r="U18" s="253" t="str">
        <f>Dashboard!D9</f>
        <v>Poor</v>
      </c>
      <c r="V18" s="253" t="str">
        <f>Dashboard!D10</f>
        <v>Unsatisfactory</v>
      </c>
      <c r="W18" s="253" t="str">
        <f>Dashboard!D11</f>
        <v>Satisfactory</v>
      </c>
      <c r="X18" s="253" t="str">
        <f>Dashboard!D12</f>
        <v>Good</v>
      </c>
      <c r="Y18" s="253" t="str">
        <f>Dashboard!D13</f>
        <v>Excellent</v>
      </c>
    </row>
    <row r="19" spans="2:25" x14ac:dyDescent="0.25">
      <c r="B19" s="41"/>
      <c r="C19" s="111" t="s">
        <v>27</v>
      </c>
      <c r="D19" s="112"/>
      <c r="E19" s="112"/>
      <c r="F19" s="112"/>
      <c r="G19" s="112"/>
      <c r="H19" s="113"/>
      <c r="I19" s="46"/>
      <c r="N19" s="238">
        <f t="shared" si="0"/>
        <v>0</v>
      </c>
      <c r="Q19" s="248">
        <f>Dashboard!C11</f>
        <v>50</v>
      </c>
      <c r="R19" s="246" t="str">
        <f>Dashboard!D11</f>
        <v>Satisfactory</v>
      </c>
      <c r="S19" s="249">
        <f>Dashboard!E11</f>
        <v>3</v>
      </c>
      <c r="U19" s="254">
        <f>COUNTA(D16:D35)*VLOOKUP(U18,$R$17:$S$21,2,FALSE)</f>
        <v>0</v>
      </c>
      <c r="V19" s="254">
        <f>COUNTA(E16:E35)*VLOOKUP(V18,$R$17:$S$21,2,FALSE)</f>
        <v>0</v>
      </c>
      <c r="W19" s="254">
        <f t="shared" ref="W19:Y19" si="1">COUNTA(F16:F35)*VLOOKUP(W18,$R$17:$S$21,2,FALSE)</f>
        <v>0</v>
      </c>
      <c r="X19" s="254">
        <f t="shared" si="1"/>
        <v>0</v>
      </c>
      <c r="Y19" s="254">
        <f t="shared" si="1"/>
        <v>0</v>
      </c>
    </row>
    <row r="20" spans="2:25" x14ac:dyDescent="0.25">
      <c r="B20" s="41"/>
      <c r="C20" s="111" t="s">
        <v>45</v>
      </c>
      <c r="D20" s="112"/>
      <c r="E20" s="112"/>
      <c r="F20" s="112"/>
      <c r="G20" s="112"/>
      <c r="H20" s="113"/>
      <c r="I20" s="46"/>
      <c r="N20" s="238">
        <f t="shared" si="0"/>
        <v>0</v>
      </c>
      <c r="Q20" s="248">
        <f>Dashboard!C12</f>
        <v>75</v>
      </c>
      <c r="R20" s="246" t="str">
        <f>Dashboard!D12</f>
        <v>Good</v>
      </c>
      <c r="S20" s="249">
        <f>Dashboard!E12</f>
        <v>4</v>
      </c>
    </row>
    <row r="21" spans="2:25" x14ac:dyDescent="0.25">
      <c r="B21" s="41"/>
      <c r="C21" s="111" t="s">
        <v>28</v>
      </c>
      <c r="D21" s="112"/>
      <c r="E21" s="112"/>
      <c r="F21" s="112"/>
      <c r="G21" s="112"/>
      <c r="H21" s="113"/>
      <c r="I21" s="46"/>
      <c r="N21" s="238">
        <f t="shared" si="0"/>
        <v>0</v>
      </c>
      <c r="Q21" s="250">
        <f>Dashboard!C13</f>
        <v>90</v>
      </c>
      <c r="R21" s="251" t="str">
        <f>Dashboard!D13</f>
        <v>Excellent</v>
      </c>
      <c r="S21" s="252">
        <f>Dashboard!E13</f>
        <v>5</v>
      </c>
      <c r="U21" s="24" t="s">
        <v>56</v>
      </c>
      <c r="V21" s="255">
        <f>SUM(U19:Y19)</f>
        <v>0</v>
      </c>
    </row>
    <row r="22" spans="2:25" x14ac:dyDescent="0.25">
      <c r="B22" s="41"/>
      <c r="C22" s="111" t="s">
        <v>29</v>
      </c>
      <c r="D22" s="112"/>
      <c r="E22" s="112"/>
      <c r="F22" s="112"/>
      <c r="G22" s="112"/>
      <c r="H22" s="113"/>
      <c r="I22" s="46"/>
      <c r="N22" s="238">
        <f t="shared" si="0"/>
        <v>0</v>
      </c>
      <c r="U22" s="24" t="s">
        <v>54</v>
      </c>
      <c r="V22" s="255" t="str">
        <f>VLOOKUP(V21,Q17:R21,2)</f>
        <v>Poor</v>
      </c>
    </row>
    <row r="23" spans="2:25" x14ac:dyDescent="0.25">
      <c r="B23" s="41"/>
      <c r="C23" s="111" t="s">
        <v>30</v>
      </c>
      <c r="D23" s="112"/>
      <c r="E23" s="112"/>
      <c r="F23" s="112"/>
      <c r="G23" s="112"/>
      <c r="H23" s="113"/>
      <c r="I23" s="46"/>
      <c r="N23" s="238">
        <f t="shared" si="0"/>
        <v>0</v>
      </c>
    </row>
    <row r="24" spans="2:25" x14ac:dyDescent="0.25">
      <c r="B24" s="41"/>
      <c r="C24" s="111" t="s">
        <v>31</v>
      </c>
      <c r="D24" s="112"/>
      <c r="E24" s="112"/>
      <c r="F24" s="112"/>
      <c r="G24" s="112"/>
      <c r="H24" s="113"/>
      <c r="I24" s="46"/>
      <c r="N24" s="238">
        <f t="shared" si="0"/>
        <v>0</v>
      </c>
    </row>
    <row r="25" spans="2:25" x14ac:dyDescent="0.25">
      <c r="B25" s="41"/>
      <c r="C25" s="111" t="s">
        <v>32</v>
      </c>
      <c r="D25" s="112"/>
      <c r="E25" s="112"/>
      <c r="F25" s="112"/>
      <c r="G25" s="112"/>
      <c r="H25" s="113"/>
      <c r="I25" s="46"/>
      <c r="N25" s="238">
        <f t="shared" si="0"/>
        <v>0</v>
      </c>
    </row>
    <row r="26" spans="2:25" x14ac:dyDescent="0.25">
      <c r="B26" s="41"/>
      <c r="C26" s="111" t="s">
        <v>33</v>
      </c>
      <c r="D26" s="112"/>
      <c r="E26" s="112"/>
      <c r="F26" s="112"/>
      <c r="G26" s="112"/>
      <c r="H26" s="113"/>
      <c r="I26" s="46"/>
      <c r="N26" s="238">
        <f t="shared" si="0"/>
        <v>0</v>
      </c>
    </row>
    <row r="27" spans="2:25" x14ac:dyDescent="0.25">
      <c r="B27" s="41"/>
      <c r="C27" s="111" t="s">
        <v>34</v>
      </c>
      <c r="D27" s="112"/>
      <c r="E27" s="112"/>
      <c r="F27" s="112"/>
      <c r="G27" s="112"/>
      <c r="H27" s="113"/>
      <c r="I27" s="46"/>
      <c r="N27" s="238">
        <f t="shared" si="0"/>
        <v>0</v>
      </c>
    </row>
    <row r="28" spans="2:25" x14ac:dyDescent="0.25">
      <c r="B28" s="41"/>
      <c r="C28" s="111" t="s">
        <v>35</v>
      </c>
      <c r="D28" s="112"/>
      <c r="E28" s="112"/>
      <c r="F28" s="112"/>
      <c r="G28" s="112"/>
      <c r="H28" s="113"/>
      <c r="I28" s="46"/>
      <c r="N28" s="238">
        <f t="shared" si="0"/>
        <v>0</v>
      </c>
    </row>
    <row r="29" spans="2:25" x14ac:dyDescent="0.25">
      <c r="B29" s="41"/>
      <c r="C29" s="111" t="s">
        <v>36</v>
      </c>
      <c r="D29" s="112"/>
      <c r="E29" s="112"/>
      <c r="F29" s="112"/>
      <c r="G29" s="112"/>
      <c r="H29" s="113"/>
      <c r="I29" s="46"/>
      <c r="N29" s="238">
        <f t="shared" si="0"/>
        <v>0</v>
      </c>
    </row>
    <row r="30" spans="2:25" x14ac:dyDescent="0.25">
      <c r="B30" s="41"/>
      <c r="C30" s="111" t="s">
        <v>42</v>
      </c>
      <c r="D30" s="112"/>
      <c r="E30" s="112"/>
      <c r="F30" s="112"/>
      <c r="G30" s="112"/>
      <c r="H30" s="113"/>
      <c r="I30" s="46"/>
      <c r="N30" s="238">
        <f t="shared" si="0"/>
        <v>0</v>
      </c>
    </row>
    <row r="31" spans="2:25" x14ac:dyDescent="0.25">
      <c r="B31" s="41"/>
      <c r="C31" s="111" t="s">
        <v>37</v>
      </c>
      <c r="D31" s="112"/>
      <c r="E31" s="112"/>
      <c r="F31" s="112"/>
      <c r="G31" s="112"/>
      <c r="H31" s="113"/>
      <c r="I31" s="46"/>
      <c r="N31" s="238">
        <f t="shared" si="0"/>
        <v>0</v>
      </c>
    </row>
    <row r="32" spans="2:25" x14ac:dyDescent="0.25">
      <c r="B32" s="41"/>
      <c r="C32" s="111" t="s">
        <v>38</v>
      </c>
      <c r="D32" s="112"/>
      <c r="E32" s="112"/>
      <c r="F32" s="112"/>
      <c r="G32" s="112"/>
      <c r="H32" s="113"/>
      <c r="I32" s="46"/>
      <c r="N32" s="238">
        <f t="shared" si="0"/>
        <v>0</v>
      </c>
    </row>
    <row r="33" spans="2:14" x14ac:dyDescent="0.25">
      <c r="B33" s="41"/>
      <c r="C33" s="111" t="s">
        <v>39</v>
      </c>
      <c r="D33" s="112"/>
      <c r="E33" s="112"/>
      <c r="F33" s="112"/>
      <c r="G33" s="112"/>
      <c r="H33" s="113"/>
      <c r="I33" s="46"/>
      <c r="N33" s="238">
        <f t="shared" si="0"/>
        <v>0</v>
      </c>
    </row>
    <row r="34" spans="2:14" x14ac:dyDescent="0.25">
      <c r="B34" s="41"/>
      <c r="C34" s="111" t="s">
        <v>40</v>
      </c>
      <c r="D34" s="112"/>
      <c r="E34" s="112"/>
      <c r="F34" s="112"/>
      <c r="G34" s="112"/>
      <c r="H34" s="113"/>
      <c r="I34" s="46"/>
      <c r="N34" s="238">
        <f t="shared" si="0"/>
        <v>0</v>
      </c>
    </row>
    <row r="35" spans="2:14" x14ac:dyDescent="0.25">
      <c r="B35" s="41"/>
      <c r="C35" s="114" t="s">
        <v>41</v>
      </c>
      <c r="D35" s="115"/>
      <c r="E35" s="115"/>
      <c r="F35" s="115"/>
      <c r="G35" s="115"/>
      <c r="H35" s="116"/>
      <c r="I35" s="46"/>
      <c r="N35" s="238">
        <f t="shared" si="0"/>
        <v>0</v>
      </c>
    </row>
    <row r="36" spans="2:14" x14ac:dyDescent="0.25">
      <c r="B36" s="41"/>
      <c r="C36" s="67"/>
      <c r="D36" s="72"/>
      <c r="E36" s="72"/>
      <c r="F36" s="72"/>
      <c r="G36" s="73"/>
      <c r="H36" s="59"/>
      <c r="I36" s="46"/>
    </row>
    <row r="37" spans="2:14" ht="26.45" customHeight="1" x14ac:dyDescent="0.25">
      <c r="B37" s="41"/>
      <c r="C37" s="145" t="s">
        <v>52</v>
      </c>
      <c r="D37" s="117"/>
      <c r="E37" s="256">
        <f>V21</f>
        <v>0</v>
      </c>
      <c r="F37" s="145" t="s">
        <v>53</v>
      </c>
      <c r="G37" s="117"/>
      <c r="H37" s="257" t="str">
        <f>V22</f>
        <v>Poor</v>
      </c>
      <c r="I37" s="46"/>
    </row>
    <row r="38" spans="2:14" x14ac:dyDescent="0.25">
      <c r="B38" s="41"/>
      <c r="C38" s="269"/>
      <c r="D38" s="269"/>
      <c r="E38" s="269"/>
      <c r="F38" s="269"/>
      <c r="G38" s="269"/>
      <c r="H38" s="269"/>
      <c r="I38" s="46"/>
    </row>
    <row r="39" spans="2:14" x14ac:dyDescent="0.25">
      <c r="B39" s="41"/>
      <c r="C39" s="118" t="s">
        <v>49</v>
      </c>
      <c r="D39" s="119"/>
      <c r="E39" s="119"/>
      <c r="F39" s="119"/>
      <c r="G39" s="120"/>
      <c r="H39" s="121"/>
      <c r="I39" s="46"/>
    </row>
    <row r="40" spans="2:14" x14ac:dyDescent="0.25">
      <c r="B40" s="41"/>
      <c r="C40" s="270"/>
      <c r="D40" s="271"/>
      <c r="E40" s="271"/>
      <c r="F40" s="271"/>
      <c r="G40" s="271"/>
      <c r="H40" s="272"/>
      <c r="I40" s="46"/>
    </row>
    <row r="41" spans="2:14" x14ac:dyDescent="0.25">
      <c r="B41" s="41"/>
      <c r="C41" s="273"/>
      <c r="D41" s="274"/>
      <c r="E41" s="274"/>
      <c r="F41" s="274"/>
      <c r="G41" s="274"/>
      <c r="H41" s="275"/>
      <c r="I41" s="46"/>
    </row>
    <row r="42" spans="2:14" x14ac:dyDescent="0.25">
      <c r="B42" s="41"/>
      <c r="C42" s="273"/>
      <c r="D42" s="274"/>
      <c r="E42" s="274"/>
      <c r="F42" s="274"/>
      <c r="G42" s="274"/>
      <c r="H42" s="275"/>
      <c r="I42" s="46"/>
    </row>
    <row r="43" spans="2:14" x14ac:dyDescent="0.25">
      <c r="B43" s="41"/>
      <c r="C43" s="273"/>
      <c r="D43" s="274"/>
      <c r="E43" s="274"/>
      <c r="F43" s="274"/>
      <c r="G43" s="274"/>
      <c r="H43" s="275"/>
      <c r="I43" s="46"/>
    </row>
    <row r="44" spans="2:14" x14ac:dyDescent="0.25">
      <c r="B44" s="41"/>
      <c r="C44" s="266"/>
      <c r="D44" s="267"/>
      <c r="E44" s="267"/>
      <c r="F44" s="267"/>
      <c r="G44" s="267"/>
      <c r="H44" s="268"/>
      <c r="I44" s="46"/>
    </row>
    <row r="45" spans="2:14" x14ac:dyDescent="0.25">
      <c r="B45" s="41"/>
      <c r="C45" s="77"/>
      <c r="D45" s="77"/>
      <c r="E45" s="77"/>
      <c r="F45" s="77"/>
      <c r="G45" s="77"/>
      <c r="H45" s="77"/>
      <c r="I45" s="46"/>
    </row>
    <row r="46" spans="2:14" x14ac:dyDescent="0.25">
      <c r="B46" s="41"/>
      <c r="C46" s="118" t="s">
        <v>50</v>
      </c>
      <c r="D46" s="122"/>
      <c r="E46" s="123"/>
      <c r="F46" s="124" t="s">
        <v>59</v>
      </c>
      <c r="G46" s="125"/>
      <c r="H46" s="126"/>
      <c r="I46" s="46"/>
    </row>
    <row r="47" spans="2:14" x14ac:dyDescent="0.25">
      <c r="B47" s="41"/>
      <c r="C47" s="127"/>
      <c r="D47" s="128"/>
      <c r="E47" s="129"/>
      <c r="F47" s="130"/>
      <c r="G47" s="131"/>
      <c r="H47" s="132"/>
      <c r="I47" s="46"/>
    </row>
    <row r="48" spans="2:14" x14ac:dyDescent="0.25">
      <c r="B48" s="41"/>
      <c r="C48" s="133"/>
      <c r="D48" s="134"/>
      <c r="E48" s="135"/>
      <c r="F48" s="136"/>
      <c r="G48" s="137"/>
      <c r="H48" s="138"/>
      <c r="I48" s="46"/>
    </row>
    <row r="49" spans="2:25" x14ac:dyDescent="0.25">
      <c r="B49" s="41"/>
      <c r="C49" s="133"/>
      <c r="D49" s="134"/>
      <c r="E49" s="135"/>
      <c r="F49" s="136"/>
      <c r="G49" s="137"/>
      <c r="H49" s="138"/>
      <c r="I49" s="46"/>
    </row>
    <row r="50" spans="2:25" x14ac:dyDescent="0.25">
      <c r="B50" s="41"/>
      <c r="C50" s="133"/>
      <c r="D50" s="134"/>
      <c r="E50" s="135"/>
      <c r="F50" s="136"/>
      <c r="G50" s="137"/>
      <c r="H50" s="138"/>
      <c r="I50" s="46"/>
    </row>
    <row r="51" spans="2:25" x14ac:dyDescent="0.25">
      <c r="B51" s="41"/>
      <c r="C51" s="139"/>
      <c r="D51" s="140"/>
      <c r="E51" s="141"/>
      <c r="F51" s="142"/>
      <c r="G51" s="143"/>
      <c r="H51" s="144"/>
      <c r="I51" s="46"/>
    </row>
    <row r="52" spans="2:25" ht="7.15" customHeight="1" x14ac:dyDescent="0.25">
      <c r="B52" s="82"/>
      <c r="C52" s="83"/>
      <c r="D52" s="83"/>
      <c r="E52" s="83"/>
      <c r="F52" s="83"/>
      <c r="G52" s="83"/>
      <c r="H52" s="83"/>
      <c r="I52" s="84"/>
    </row>
    <row r="53" spans="2:25" ht="7.15" customHeight="1" x14ac:dyDescent="0.25"/>
    <row r="54" spans="2:25" ht="22.9" customHeight="1" x14ac:dyDescent="0.25">
      <c r="B54" s="18"/>
      <c r="C54" s="19"/>
      <c r="D54" s="19"/>
      <c r="E54" s="19"/>
      <c r="F54" s="18"/>
      <c r="G54" s="18"/>
      <c r="H54" s="18"/>
      <c r="I54" s="18"/>
      <c r="W54" s="1"/>
      <c r="X54" s="1"/>
      <c r="Y54" s="1"/>
    </row>
  </sheetData>
  <mergeCells count="7">
    <mergeCell ref="C44:H44"/>
    <mergeCell ref="F12:G12"/>
    <mergeCell ref="C38:H38"/>
    <mergeCell ref="C40:H40"/>
    <mergeCell ref="C41:H41"/>
    <mergeCell ref="C42:H42"/>
    <mergeCell ref="C43:H43"/>
  </mergeCells>
  <conditionalFormatting sqref="D16:D35">
    <cfRule type="notContainsBlanks" dxfId="87" priority="10">
      <formula>LEN(TRIM(D16))&gt;0</formula>
    </cfRule>
  </conditionalFormatting>
  <conditionalFormatting sqref="E16:E35">
    <cfRule type="notContainsBlanks" dxfId="86" priority="9">
      <formula>LEN(TRIM(E16))&gt;0</formula>
    </cfRule>
  </conditionalFormatting>
  <conditionalFormatting sqref="F16:F35">
    <cfRule type="notContainsBlanks" dxfId="85" priority="8">
      <formula>LEN(TRIM(F16))&gt;0</formula>
    </cfRule>
  </conditionalFormatting>
  <conditionalFormatting sqref="G16:G35">
    <cfRule type="notContainsBlanks" dxfId="84" priority="7">
      <formula>LEN(TRIM(G16))&gt;0</formula>
    </cfRule>
  </conditionalFormatting>
  <conditionalFormatting sqref="H16:H35">
    <cfRule type="notContainsBlanks" dxfId="83" priority="6">
      <formula>LEN(TRIM(H16))&gt;0</formula>
    </cfRule>
  </conditionalFormatting>
  <conditionalFormatting sqref="D16:H35">
    <cfRule type="containsBlanks" dxfId="82" priority="11">
      <formula>LEN(TRIM(D16))=0</formula>
    </cfRule>
  </conditionalFormatting>
  <conditionalFormatting sqref="C37:H37">
    <cfRule type="expression" dxfId="81" priority="1">
      <formula>$V$22=$R$21</formula>
    </cfRule>
    <cfRule type="expression" dxfId="80" priority="2">
      <formula>$V$22=$R$20</formula>
    </cfRule>
    <cfRule type="expression" dxfId="79" priority="3">
      <formula>$V$22=$R$19</formula>
    </cfRule>
    <cfRule type="expression" dxfId="78" priority="4">
      <formula>$V$22=$R$18</formula>
    </cfRule>
    <cfRule type="expression" dxfId="77" priority="5">
      <formula>$V$22=$R$17</formula>
    </cfRule>
  </conditionalFormatting>
  <dataValidations count="1">
    <dataValidation type="custom" allowBlank="1" showInputMessage="1" showErrorMessage="1" error="You can choose only one evaluation by inserting an &quot;X&quot;." prompt="Please put an &quot;X&quot; in the evaluation box. Remember that you can only choose one option." sqref="D16:H35">
      <formula1>AND($N16&lt;=1,LEFT(D16,1)="X")</formula1>
    </dataValidation>
  </dataValidations>
  <pageMargins left="0.70866141732283472" right="0.70866141732283472" top="0.74803149606299213" bottom="0.74803149606299213" header="0.31496062992125984" footer="0.31496062992125984"/>
  <pageSetup paperSize="9" scale="7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Y54"/>
  <sheetViews>
    <sheetView showGridLines="0" showRowColHeaders="0" workbookViewId="0">
      <selection activeCell="C13" sqref="C13"/>
    </sheetView>
  </sheetViews>
  <sheetFormatPr defaultColWidth="8.85546875" defaultRowHeight="15" x14ac:dyDescent="0.25"/>
  <cols>
    <col min="1" max="1" width="3.7109375" style="1" customWidth="1"/>
    <col min="2" max="2" width="1.28515625" style="1" customWidth="1"/>
    <col min="3" max="8" width="17.85546875" style="1" customWidth="1"/>
    <col min="9" max="9" width="1.28515625" style="1" customWidth="1"/>
    <col min="10" max="13" width="8.85546875" style="1"/>
    <col min="14" max="16" width="8.85546875" style="2" hidden="1" customWidth="1"/>
    <col min="17" max="17" width="19.42578125" style="2" hidden="1" customWidth="1"/>
    <col min="18" max="18" width="12.85546875" style="2" hidden="1" customWidth="1"/>
    <col min="19" max="19" width="15.5703125" style="2" hidden="1" customWidth="1"/>
    <col min="20" max="20" width="5.7109375" style="2" hidden="1" customWidth="1"/>
    <col min="21" max="21" width="10.7109375" style="2" hidden="1" customWidth="1"/>
    <col min="22" max="22" width="12.85546875" style="2" hidden="1" customWidth="1"/>
    <col min="23" max="23" width="10.7109375" style="2" hidden="1" customWidth="1"/>
    <col min="24" max="24" width="5.42578125" style="2" hidden="1" customWidth="1"/>
    <col min="25" max="25" width="8.28515625" style="2" hidden="1" customWidth="1"/>
    <col min="26" max="16384" width="8.85546875" style="1"/>
  </cols>
  <sheetData>
    <row r="1" spans="1:19" ht="7.15" customHeight="1" x14ac:dyDescent="0.25"/>
    <row r="2" spans="1:19" ht="19.149999999999999" customHeight="1" x14ac:dyDescent="0.25">
      <c r="A2" s="3"/>
      <c r="B2" s="4"/>
      <c r="C2" s="5" t="s">
        <v>0</v>
      </c>
      <c r="D2" s="4"/>
      <c r="E2" s="4"/>
      <c r="F2" s="4"/>
      <c r="G2" s="4"/>
      <c r="H2" s="7"/>
      <c r="I2" s="10"/>
    </row>
    <row r="3" spans="1:19" ht="24" customHeight="1" x14ac:dyDescent="0.25">
      <c r="A3" s="3"/>
      <c r="B3" s="11"/>
      <c r="C3" s="12" t="s">
        <v>8</v>
      </c>
      <c r="D3" s="11"/>
      <c r="E3" s="11"/>
      <c r="F3" s="11"/>
      <c r="G3" s="11"/>
      <c r="H3" s="14"/>
      <c r="I3" s="17"/>
    </row>
    <row r="4" spans="1:19" ht="7.15" customHeight="1" x14ac:dyDescent="0.25"/>
    <row r="5" spans="1:19" ht="7.15" customHeight="1" x14ac:dyDescent="0.25">
      <c r="B5" s="38"/>
      <c r="C5" s="39"/>
      <c r="D5" s="39"/>
      <c r="E5" s="39"/>
      <c r="F5" s="39"/>
      <c r="G5" s="39"/>
      <c r="H5" s="39"/>
      <c r="I5" s="40"/>
    </row>
    <row r="6" spans="1:19" x14ac:dyDescent="0.25">
      <c r="B6" s="41"/>
      <c r="C6" s="77"/>
      <c r="D6" s="77"/>
      <c r="E6" s="103" t="s">
        <v>16</v>
      </c>
      <c r="F6" s="260">
        <f>'Employee Database'!C10</f>
        <v>4</v>
      </c>
      <c r="G6" s="261"/>
      <c r="H6" s="77"/>
      <c r="I6" s="46"/>
    </row>
    <row r="7" spans="1:19" x14ac:dyDescent="0.25">
      <c r="B7" s="41"/>
      <c r="C7" s="77"/>
      <c r="D7" s="77"/>
      <c r="E7" s="104" t="s">
        <v>10</v>
      </c>
      <c r="F7" s="234" t="str">
        <f>IFERROR(VLOOKUP(F6,'Employee Database'!C:D,2,FALSE),"")</f>
        <v>I Ketut Partama</v>
      </c>
      <c r="G7" s="105"/>
      <c r="H7" s="77"/>
      <c r="I7" s="46"/>
    </row>
    <row r="8" spans="1:19" x14ac:dyDescent="0.25">
      <c r="B8" s="41"/>
      <c r="C8" s="77"/>
      <c r="D8" s="77"/>
      <c r="E8" s="106" t="s">
        <v>11</v>
      </c>
      <c r="F8" s="235" t="str">
        <f>IFERROR(VLOOKUP(F6,'Employee Database'!C:J,4,FALSE),"")</f>
        <v>Human Resources</v>
      </c>
      <c r="G8" s="107"/>
      <c r="H8" s="77"/>
      <c r="I8" s="46"/>
    </row>
    <row r="9" spans="1:19" x14ac:dyDescent="0.25">
      <c r="B9" s="41"/>
      <c r="C9" s="77"/>
      <c r="D9" s="77"/>
      <c r="E9" s="106" t="s">
        <v>12</v>
      </c>
      <c r="F9" s="235" t="str">
        <f>IFERROR(VLOOKUP(F6,'Employee Database'!C:J,5,FALSE),"")</f>
        <v>HR Manager</v>
      </c>
      <c r="G9" s="107"/>
      <c r="H9" s="77"/>
      <c r="I9" s="46"/>
    </row>
    <row r="10" spans="1:19" x14ac:dyDescent="0.25">
      <c r="B10" s="41"/>
      <c r="C10" s="77"/>
      <c r="D10" s="77"/>
      <c r="E10" s="104" t="s">
        <v>13</v>
      </c>
      <c r="F10" s="236">
        <f>IFERROR(VLOOKUP(F6,'Employee Database'!C:J,6,FALSE),"")</f>
        <v>41246</v>
      </c>
      <c r="G10" s="108"/>
      <c r="H10" s="59"/>
      <c r="I10" s="46"/>
    </row>
    <row r="11" spans="1:19" x14ac:dyDescent="0.25">
      <c r="B11" s="41"/>
      <c r="C11" s="77"/>
      <c r="D11" s="77"/>
      <c r="E11" s="104" t="s">
        <v>14</v>
      </c>
      <c r="F11" s="234" t="str">
        <f>IFERROR(VLOOKUP(F6,'Employee Database'!C:J,7,FALSE),"")</f>
        <v>First Half of 2019</v>
      </c>
      <c r="G11" s="105"/>
      <c r="H11" s="59"/>
      <c r="I11" s="46"/>
    </row>
    <row r="12" spans="1:19" x14ac:dyDescent="0.25">
      <c r="B12" s="41"/>
      <c r="C12" s="77"/>
      <c r="D12" s="77"/>
      <c r="E12" s="104" t="s">
        <v>15</v>
      </c>
      <c r="F12" s="264"/>
      <c r="G12" s="265"/>
      <c r="H12" s="59"/>
      <c r="I12" s="46"/>
      <c r="N12" s="2" t="s">
        <v>47</v>
      </c>
    </row>
    <row r="13" spans="1:19" x14ac:dyDescent="0.25">
      <c r="B13" s="41"/>
      <c r="C13" s="77"/>
      <c r="D13" s="77"/>
      <c r="E13" s="109" t="s">
        <v>44</v>
      </c>
      <c r="F13" s="237" t="str">
        <f>IFERROR(VLOOKUP(F6,'Employee Database'!C:J,8,FALSE),"")</f>
        <v>Jack Morrison</v>
      </c>
      <c r="G13" s="110"/>
      <c r="H13" s="59"/>
      <c r="I13" s="46"/>
      <c r="N13" s="238" t="b">
        <f>AND($N16&lt;=1,LEFT(D16,1)="X")</f>
        <v>0</v>
      </c>
    </row>
    <row r="14" spans="1:19" x14ac:dyDescent="0.25">
      <c r="B14" s="41"/>
      <c r="C14" s="67"/>
      <c r="D14" s="72"/>
      <c r="E14" s="72"/>
      <c r="F14" s="72"/>
      <c r="G14" s="73"/>
      <c r="H14" s="59"/>
      <c r="I14" s="46"/>
    </row>
    <row r="15" spans="1:19" ht="15.75" x14ac:dyDescent="0.25">
      <c r="B15" s="41"/>
      <c r="C15" s="146" t="s">
        <v>43</v>
      </c>
      <c r="D15" s="239" t="str">
        <f>Dashboard!D9</f>
        <v>Poor</v>
      </c>
      <c r="E15" s="239" t="str">
        <f>Dashboard!D10</f>
        <v>Unsatisfactory</v>
      </c>
      <c r="F15" s="239" t="str">
        <f>Dashboard!D11</f>
        <v>Satisfactory</v>
      </c>
      <c r="G15" s="239" t="str">
        <f>Dashboard!D12</f>
        <v>Good</v>
      </c>
      <c r="H15" s="240" t="str">
        <f>Dashboard!D13</f>
        <v>Excellent</v>
      </c>
      <c r="I15" s="46"/>
      <c r="N15" s="2" t="s">
        <v>46</v>
      </c>
      <c r="Q15" s="241" t="str">
        <f>Dashboard!C7</f>
        <v>Settings</v>
      </c>
      <c r="R15" s="20"/>
      <c r="S15" s="21"/>
    </row>
    <row r="16" spans="1:19" x14ac:dyDescent="0.25">
      <c r="B16" s="41"/>
      <c r="C16" s="111" t="s">
        <v>24</v>
      </c>
      <c r="D16" s="112"/>
      <c r="E16" s="112"/>
      <c r="F16" s="112"/>
      <c r="G16" s="112"/>
      <c r="H16" s="113" t="s">
        <v>48</v>
      </c>
      <c r="I16" s="46"/>
      <c r="N16" s="238">
        <f>COUNTA(D16:H16)</f>
        <v>1</v>
      </c>
      <c r="Q16" s="242" t="str">
        <f>Dashboard!C8</f>
        <v>Total Score Reference</v>
      </c>
      <c r="R16" s="243" t="str">
        <f>Dashboard!D8</f>
        <v>Performance</v>
      </c>
      <c r="S16" s="244" t="str">
        <f>Dashboard!E8</f>
        <v>Points per review</v>
      </c>
    </row>
    <row r="17" spans="2:25" ht="15.75" x14ac:dyDescent="0.25">
      <c r="B17" s="41"/>
      <c r="C17" s="111" t="s">
        <v>25</v>
      </c>
      <c r="D17" s="112"/>
      <c r="E17" s="112"/>
      <c r="F17" s="112"/>
      <c r="G17" s="112" t="s">
        <v>48</v>
      </c>
      <c r="H17" s="113"/>
      <c r="I17" s="46"/>
      <c r="N17" s="238">
        <f t="shared" ref="N17:N35" si="0">COUNTA(D17:H17)</f>
        <v>1</v>
      </c>
      <c r="Q17" s="245">
        <f>Dashboard!C9</f>
        <v>0</v>
      </c>
      <c r="R17" s="246" t="str">
        <f>Dashboard!D9</f>
        <v>Poor</v>
      </c>
      <c r="S17" s="247">
        <f>Dashboard!E9</f>
        <v>1</v>
      </c>
      <c r="U17" s="22" t="s">
        <v>55</v>
      </c>
      <c r="V17" s="23"/>
      <c r="W17" s="23"/>
      <c r="X17" s="23"/>
      <c r="Y17" s="23"/>
    </row>
    <row r="18" spans="2:25" x14ac:dyDescent="0.25">
      <c r="B18" s="41"/>
      <c r="C18" s="111" t="s">
        <v>26</v>
      </c>
      <c r="D18" s="112"/>
      <c r="E18" s="112"/>
      <c r="F18" s="112"/>
      <c r="G18" s="112" t="s">
        <v>48</v>
      </c>
      <c r="H18" s="113"/>
      <c r="I18" s="46"/>
      <c r="N18" s="238">
        <f t="shared" si="0"/>
        <v>1</v>
      </c>
      <c r="Q18" s="248">
        <f>Dashboard!C10</f>
        <v>25</v>
      </c>
      <c r="R18" s="246" t="str">
        <f>Dashboard!D10</f>
        <v>Unsatisfactory</v>
      </c>
      <c r="S18" s="249">
        <f>Dashboard!E10</f>
        <v>2</v>
      </c>
      <c r="U18" s="253" t="str">
        <f>Dashboard!D9</f>
        <v>Poor</v>
      </c>
      <c r="V18" s="253" t="str">
        <f>Dashboard!D10</f>
        <v>Unsatisfactory</v>
      </c>
      <c r="W18" s="253" t="str">
        <f>Dashboard!D11</f>
        <v>Satisfactory</v>
      </c>
      <c r="X18" s="253" t="str">
        <f>Dashboard!D12</f>
        <v>Good</v>
      </c>
      <c r="Y18" s="253" t="str">
        <f>Dashboard!D13</f>
        <v>Excellent</v>
      </c>
    </row>
    <row r="19" spans="2:25" x14ac:dyDescent="0.25">
      <c r="B19" s="41"/>
      <c r="C19" s="111" t="s">
        <v>27</v>
      </c>
      <c r="D19" s="112"/>
      <c r="E19" s="112"/>
      <c r="F19" s="112"/>
      <c r="G19" s="112"/>
      <c r="H19" s="113" t="s">
        <v>48</v>
      </c>
      <c r="I19" s="46"/>
      <c r="N19" s="238">
        <f t="shared" si="0"/>
        <v>1</v>
      </c>
      <c r="Q19" s="248">
        <f>Dashboard!C11</f>
        <v>50</v>
      </c>
      <c r="R19" s="246" t="str">
        <f>Dashboard!D11</f>
        <v>Satisfactory</v>
      </c>
      <c r="S19" s="249">
        <f>Dashboard!E11</f>
        <v>3</v>
      </c>
      <c r="U19" s="254">
        <f>COUNTA(D16:D35)*VLOOKUP(U18,$R$17:$S$21,2,FALSE)</f>
        <v>0</v>
      </c>
      <c r="V19" s="254">
        <f>COUNTA(E16:E35)*VLOOKUP(V18,$R$17:$S$21,2,FALSE)</f>
        <v>0</v>
      </c>
      <c r="W19" s="254">
        <f t="shared" ref="W19:Y19" si="1">COUNTA(F16:F35)*VLOOKUP(W18,$R$17:$S$21,2,FALSE)</f>
        <v>0</v>
      </c>
      <c r="X19" s="254">
        <f t="shared" si="1"/>
        <v>12</v>
      </c>
      <c r="Y19" s="254">
        <f t="shared" si="1"/>
        <v>85</v>
      </c>
    </row>
    <row r="20" spans="2:25" x14ac:dyDescent="0.25">
      <c r="B20" s="41"/>
      <c r="C20" s="111" t="s">
        <v>45</v>
      </c>
      <c r="D20" s="112"/>
      <c r="E20" s="112"/>
      <c r="F20" s="112"/>
      <c r="G20" s="112"/>
      <c r="H20" s="113" t="s">
        <v>114</v>
      </c>
      <c r="I20" s="46"/>
      <c r="N20" s="238">
        <f t="shared" si="0"/>
        <v>1</v>
      </c>
      <c r="Q20" s="248">
        <f>Dashboard!C12</f>
        <v>75</v>
      </c>
      <c r="R20" s="246" t="str">
        <f>Dashboard!D12</f>
        <v>Good</v>
      </c>
      <c r="S20" s="249">
        <f>Dashboard!E12</f>
        <v>4</v>
      </c>
    </row>
    <row r="21" spans="2:25" x14ac:dyDescent="0.25">
      <c r="B21" s="41"/>
      <c r="C21" s="111" t="s">
        <v>28</v>
      </c>
      <c r="D21" s="112"/>
      <c r="E21" s="112"/>
      <c r="F21" s="112"/>
      <c r="G21" s="112"/>
      <c r="H21" s="113" t="s">
        <v>114</v>
      </c>
      <c r="I21" s="46"/>
      <c r="N21" s="238">
        <f t="shared" si="0"/>
        <v>1</v>
      </c>
      <c r="Q21" s="250">
        <f>Dashboard!C13</f>
        <v>90</v>
      </c>
      <c r="R21" s="251" t="str">
        <f>Dashboard!D13</f>
        <v>Excellent</v>
      </c>
      <c r="S21" s="252">
        <f>Dashboard!E13</f>
        <v>5</v>
      </c>
      <c r="U21" s="24" t="s">
        <v>56</v>
      </c>
      <c r="V21" s="255">
        <f>SUM(U19:Y19)</f>
        <v>97</v>
      </c>
    </row>
    <row r="22" spans="2:25" x14ac:dyDescent="0.25">
      <c r="B22" s="41"/>
      <c r="C22" s="111" t="s">
        <v>29</v>
      </c>
      <c r="D22" s="112"/>
      <c r="E22" s="112"/>
      <c r="F22" s="112"/>
      <c r="G22" s="112"/>
      <c r="H22" s="113" t="s">
        <v>114</v>
      </c>
      <c r="I22" s="46"/>
      <c r="N22" s="238">
        <f t="shared" si="0"/>
        <v>1</v>
      </c>
      <c r="U22" s="24" t="s">
        <v>54</v>
      </c>
      <c r="V22" s="255" t="str">
        <f>VLOOKUP(V21,Q17:R21,2)</f>
        <v>Excellent</v>
      </c>
    </row>
    <row r="23" spans="2:25" x14ac:dyDescent="0.25">
      <c r="B23" s="41"/>
      <c r="C23" s="111" t="s">
        <v>30</v>
      </c>
      <c r="D23" s="112"/>
      <c r="E23" s="112"/>
      <c r="F23" s="112"/>
      <c r="G23" s="112"/>
      <c r="H23" s="113" t="s">
        <v>114</v>
      </c>
      <c r="I23" s="46"/>
      <c r="N23" s="238">
        <f t="shared" si="0"/>
        <v>1</v>
      </c>
    </row>
    <row r="24" spans="2:25" x14ac:dyDescent="0.25">
      <c r="B24" s="41"/>
      <c r="C24" s="111" t="s">
        <v>31</v>
      </c>
      <c r="D24" s="112"/>
      <c r="E24" s="112"/>
      <c r="F24" s="112"/>
      <c r="G24" s="112"/>
      <c r="H24" s="113" t="s">
        <v>114</v>
      </c>
      <c r="I24" s="46"/>
      <c r="N24" s="238">
        <f t="shared" si="0"/>
        <v>1</v>
      </c>
    </row>
    <row r="25" spans="2:25" x14ac:dyDescent="0.25">
      <c r="B25" s="41"/>
      <c r="C25" s="111" t="s">
        <v>32</v>
      </c>
      <c r="D25" s="112"/>
      <c r="E25" s="112"/>
      <c r="F25" s="112"/>
      <c r="G25" s="112"/>
      <c r="H25" s="113" t="s">
        <v>114</v>
      </c>
      <c r="I25" s="46"/>
      <c r="N25" s="238">
        <f t="shared" si="0"/>
        <v>1</v>
      </c>
    </row>
    <row r="26" spans="2:25" x14ac:dyDescent="0.25">
      <c r="B26" s="41"/>
      <c r="C26" s="111" t="s">
        <v>33</v>
      </c>
      <c r="D26" s="112"/>
      <c r="E26" s="112"/>
      <c r="F26" s="112"/>
      <c r="G26" s="112"/>
      <c r="H26" s="113" t="s">
        <v>114</v>
      </c>
      <c r="I26" s="46"/>
      <c r="N26" s="238">
        <f t="shared" si="0"/>
        <v>1</v>
      </c>
    </row>
    <row r="27" spans="2:25" x14ac:dyDescent="0.25">
      <c r="B27" s="41"/>
      <c r="C27" s="111" t="s">
        <v>34</v>
      </c>
      <c r="D27" s="112"/>
      <c r="E27" s="112"/>
      <c r="F27" s="112"/>
      <c r="G27" s="112"/>
      <c r="H27" s="113" t="s">
        <v>114</v>
      </c>
      <c r="I27" s="46"/>
      <c r="N27" s="238">
        <f t="shared" si="0"/>
        <v>1</v>
      </c>
    </row>
    <row r="28" spans="2:25" x14ac:dyDescent="0.25">
      <c r="B28" s="41"/>
      <c r="C28" s="111" t="s">
        <v>35</v>
      </c>
      <c r="D28" s="112"/>
      <c r="E28" s="112"/>
      <c r="F28" s="112"/>
      <c r="G28" s="112"/>
      <c r="H28" s="113" t="s">
        <v>114</v>
      </c>
      <c r="I28" s="46"/>
      <c r="N28" s="238">
        <f t="shared" si="0"/>
        <v>1</v>
      </c>
    </row>
    <row r="29" spans="2:25" x14ac:dyDescent="0.25">
      <c r="B29" s="41"/>
      <c r="C29" s="111" t="s">
        <v>36</v>
      </c>
      <c r="D29" s="112"/>
      <c r="E29" s="112"/>
      <c r="F29" s="112"/>
      <c r="G29" s="112"/>
      <c r="H29" s="113" t="s">
        <v>114</v>
      </c>
      <c r="I29" s="46"/>
      <c r="N29" s="238">
        <f t="shared" si="0"/>
        <v>1</v>
      </c>
    </row>
    <row r="30" spans="2:25" x14ac:dyDescent="0.25">
      <c r="B30" s="41"/>
      <c r="C30" s="111" t="s">
        <v>42</v>
      </c>
      <c r="D30" s="112"/>
      <c r="E30" s="112"/>
      <c r="F30" s="112"/>
      <c r="G30" s="112"/>
      <c r="H30" s="113" t="s">
        <v>114</v>
      </c>
      <c r="I30" s="46"/>
      <c r="N30" s="238">
        <f t="shared" si="0"/>
        <v>1</v>
      </c>
    </row>
    <row r="31" spans="2:25" x14ac:dyDescent="0.25">
      <c r="B31" s="41"/>
      <c r="C31" s="111" t="s">
        <v>37</v>
      </c>
      <c r="D31" s="112"/>
      <c r="E31" s="112"/>
      <c r="F31" s="112"/>
      <c r="G31" s="112"/>
      <c r="H31" s="113" t="s">
        <v>48</v>
      </c>
      <c r="I31" s="46"/>
      <c r="N31" s="238">
        <f t="shared" si="0"/>
        <v>1</v>
      </c>
    </row>
    <row r="32" spans="2:25" x14ac:dyDescent="0.25">
      <c r="B32" s="41"/>
      <c r="C32" s="111" t="s">
        <v>38</v>
      </c>
      <c r="D32" s="112"/>
      <c r="E32" s="112"/>
      <c r="F32" s="112"/>
      <c r="G32" s="112"/>
      <c r="H32" s="113" t="s">
        <v>48</v>
      </c>
      <c r="I32" s="46"/>
      <c r="N32" s="238">
        <f t="shared" si="0"/>
        <v>1</v>
      </c>
    </row>
    <row r="33" spans="2:14" x14ac:dyDescent="0.25">
      <c r="B33" s="41"/>
      <c r="C33" s="111" t="s">
        <v>39</v>
      </c>
      <c r="D33" s="112"/>
      <c r="E33" s="112"/>
      <c r="F33" s="112"/>
      <c r="G33" s="112"/>
      <c r="H33" s="113" t="s">
        <v>48</v>
      </c>
      <c r="I33" s="46"/>
      <c r="N33" s="238">
        <f t="shared" si="0"/>
        <v>1</v>
      </c>
    </row>
    <row r="34" spans="2:14" x14ac:dyDescent="0.25">
      <c r="B34" s="41"/>
      <c r="C34" s="111" t="s">
        <v>40</v>
      </c>
      <c r="D34" s="112"/>
      <c r="E34" s="112"/>
      <c r="F34" s="112"/>
      <c r="G34" s="112" t="s">
        <v>114</v>
      </c>
      <c r="H34" s="113"/>
      <c r="I34" s="46"/>
      <c r="N34" s="238">
        <f t="shared" si="0"/>
        <v>1</v>
      </c>
    </row>
    <row r="35" spans="2:14" x14ac:dyDescent="0.25">
      <c r="B35" s="41"/>
      <c r="C35" s="114" t="s">
        <v>41</v>
      </c>
      <c r="D35" s="115"/>
      <c r="E35" s="115"/>
      <c r="F35" s="115"/>
      <c r="G35" s="115"/>
      <c r="H35" s="116" t="s">
        <v>48</v>
      </c>
      <c r="I35" s="46"/>
      <c r="N35" s="238">
        <f t="shared" si="0"/>
        <v>1</v>
      </c>
    </row>
    <row r="36" spans="2:14" x14ac:dyDescent="0.25">
      <c r="B36" s="41"/>
      <c r="C36" s="67"/>
      <c r="D36" s="72"/>
      <c r="E36" s="72"/>
      <c r="F36" s="72"/>
      <c r="G36" s="73"/>
      <c r="H36" s="59"/>
      <c r="I36" s="46"/>
    </row>
    <row r="37" spans="2:14" ht="26.45" customHeight="1" x14ac:dyDescent="0.25">
      <c r="B37" s="41"/>
      <c r="C37" s="145" t="s">
        <v>52</v>
      </c>
      <c r="D37" s="117"/>
      <c r="E37" s="256">
        <f>V21</f>
        <v>97</v>
      </c>
      <c r="F37" s="145" t="s">
        <v>53</v>
      </c>
      <c r="G37" s="117"/>
      <c r="H37" s="257" t="str">
        <f>V22</f>
        <v>Excellent</v>
      </c>
      <c r="I37" s="46"/>
    </row>
    <row r="38" spans="2:14" x14ac:dyDescent="0.25">
      <c r="B38" s="41"/>
      <c r="C38" s="269"/>
      <c r="D38" s="269"/>
      <c r="E38" s="269"/>
      <c r="F38" s="269"/>
      <c r="G38" s="269"/>
      <c r="H38" s="269"/>
      <c r="I38" s="46"/>
    </row>
    <row r="39" spans="2:14" x14ac:dyDescent="0.25">
      <c r="B39" s="41"/>
      <c r="C39" s="118" t="s">
        <v>49</v>
      </c>
      <c r="D39" s="119"/>
      <c r="E39" s="119"/>
      <c r="F39" s="119"/>
      <c r="G39" s="120"/>
      <c r="H39" s="121"/>
      <c r="I39" s="46"/>
    </row>
    <row r="40" spans="2:14" x14ac:dyDescent="0.25">
      <c r="B40" s="41"/>
      <c r="C40" s="270"/>
      <c r="D40" s="271"/>
      <c r="E40" s="271"/>
      <c r="F40" s="271"/>
      <c r="G40" s="271"/>
      <c r="H40" s="272"/>
      <c r="I40" s="46"/>
    </row>
    <row r="41" spans="2:14" x14ac:dyDescent="0.25">
      <c r="B41" s="41"/>
      <c r="C41" s="273"/>
      <c r="D41" s="274"/>
      <c r="E41" s="274"/>
      <c r="F41" s="274"/>
      <c r="G41" s="274"/>
      <c r="H41" s="275"/>
      <c r="I41" s="46"/>
    </row>
    <row r="42" spans="2:14" x14ac:dyDescent="0.25">
      <c r="B42" s="41"/>
      <c r="C42" s="273"/>
      <c r="D42" s="274"/>
      <c r="E42" s="274"/>
      <c r="F42" s="274"/>
      <c r="G42" s="274"/>
      <c r="H42" s="275"/>
      <c r="I42" s="46"/>
    </row>
    <row r="43" spans="2:14" x14ac:dyDescent="0.25">
      <c r="B43" s="41"/>
      <c r="C43" s="273"/>
      <c r="D43" s="274"/>
      <c r="E43" s="274"/>
      <c r="F43" s="274"/>
      <c r="G43" s="274"/>
      <c r="H43" s="275"/>
      <c r="I43" s="46"/>
    </row>
    <row r="44" spans="2:14" x14ac:dyDescent="0.25">
      <c r="B44" s="41"/>
      <c r="C44" s="266"/>
      <c r="D44" s="267"/>
      <c r="E44" s="267"/>
      <c r="F44" s="267"/>
      <c r="G44" s="267"/>
      <c r="H44" s="268"/>
      <c r="I44" s="46"/>
    </row>
    <row r="45" spans="2:14" x14ac:dyDescent="0.25">
      <c r="B45" s="41"/>
      <c r="C45" s="77"/>
      <c r="D45" s="77"/>
      <c r="E45" s="77"/>
      <c r="F45" s="77"/>
      <c r="G45" s="77"/>
      <c r="H45" s="77"/>
      <c r="I45" s="46"/>
    </row>
    <row r="46" spans="2:14" x14ac:dyDescent="0.25">
      <c r="B46" s="41"/>
      <c r="C46" s="118" t="s">
        <v>50</v>
      </c>
      <c r="D46" s="122"/>
      <c r="E46" s="123"/>
      <c r="F46" s="124" t="s">
        <v>59</v>
      </c>
      <c r="G46" s="125"/>
      <c r="H46" s="126"/>
      <c r="I46" s="46"/>
    </row>
    <row r="47" spans="2:14" x14ac:dyDescent="0.25">
      <c r="B47" s="41"/>
      <c r="C47" s="127"/>
      <c r="D47" s="128"/>
      <c r="E47" s="129"/>
      <c r="F47" s="130"/>
      <c r="G47" s="131"/>
      <c r="H47" s="132"/>
      <c r="I47" s="46"/>
    </row>
    <row r="48" spans="2:14" x14ac:dyDescent="0.25">
      <c r="B48" s="41"/>
      <c r="C48" s="133"/>
      <c r="D48" s="134"/>
      <c r="E48" s="135"/>
      <c r="F48" s="136"/>
      <c r="G48" s="137"/>
      <c r="H48" s="138"/>
      <c r="I48" s="46"/>
    </row>
    <row r="49" spans="2:25" x14ac:dyDescent="0.25">
      <c r="B49" s="41"/>
      <c r="C49" s="133"/>
      <c r="D49" s="134"/>
      <c r="E49" s="135"/>
      <c r="F49" s="136"/>
      <c r="G49" s="137"/>
      <c r="H49" s="138"/>
      <c r="I49" s="46"/>
    </row>
    <row r="50" spans="2:25" x14ac:dyDescent="0.25">
      <c r="B50" s="41"/>
      <c r="C50" s="133"/>
      <c r="D50" s="134"/>
      <c r="E50" s="135"/>
      <c r="F50" s="136"/>
      <c r="G50" s="137"/>
      <c r="H50" s="138"/>
      <c r="I50" s="46"/>
    </row>
    <row r="51" spans="2:25" x14ac:dyDescent="0.25">
      <c r="B51" s="41"/>
      <c r="C51" s="139"/>
      <c r="D51" s="140"/>
      <c r="E51" s="141"/>
      <c r="F51" s="142"/>
      <c r="G51" s="143"/>
      <c r="H51" s="144"/>
      <c r="I51" s="46"/>
    </row>
    <row r="52" spans="2:25" ht="7.15" customHeight="1" x14ac:dyDescent="0.25">
      <c r="B52" s="82"/>
      <c r="C52" s="83"/>
      <c r="D52" s="83"/>
      <c r="E52" s="83"/>
      <c r="F52" s="83"/>
      <c r="G52" s="83"/>
      <c r="H52" s="83"/>
      <c r="I52" s="84"/>
    </row>
    <row r="53" spans="2:25" ht="7.15" customHeight="1" x14ac:dyDescent="0.25"/>
    <row r="54" spans="2:25" ht="22.9" customHeight="1" x14ac:dyDescent="0.25">
      <c r="B54" s="18"/>
      <c r="C54" s="19"/>
      <c r="D54" s="19"/>
      <c r="E54" s="19"/>
      <c r="F54" s="18"/>
      <c r="G54" s="18"/>
      <c r="H54" s="18"/>
      <c r="I54" s="18"/>
      <c r="W54" s="1"/>
      <c r="X54" s="1"/>
      <c r="Y54" s="1"/>
    </row>
  </sheetData>
  <mergeCells count="7">
    <mergeCell ref="C44:H44"/>
    <mergeCell ref="F12:G12"/>
    <mergeCell ref="C38:H38"/>
    <mergeCell ref="C40:H40"/>
    <mergeCell ref="C41:H41"/>
    <mergeCell ref="C42:H42"/>
    <mergeCell ref="C43:H43"/>
  </mergeCells>
  <conditionalFormatting sqref="D16:D35">
    <cfRule type="notContainsBlanks" dxfId="76" priority="10">
      <formula>LEN(TRIM(D16))&gt;0</formula>
    </cfRule>
  </conditionalFormatting>
  <conditionalFormatting sqref="E16:E35">
    <cfRule type="notContainsBlanks" dxfId="75" priority="9">
      <formula>LEN(TRIM(E16))&gt;0</formula>
    </cfRule>
  </conditionalFormatting>
  <conditionalFormatting sqref="F16:F35">
    <cfRule type="notContainsBlanks" dxfId="74" priority="8">
      <formula>LEN(TRIM(F16))&gt;0</formula>
    </cfRule>
  </conditionalFormatting>
  <conditionalFormatting sqref="G16:G35">
    <cfRule type="notContainsBlanks" dxfId="73" priority="7">
      <formula>LEN(TRIM(G16))&gt;0</formula>
    </cfRule>
  </conditionalFormatting>
  <conditionalFormatting sqref="H16:H35">
    <cfRule type="notContainsBlanks" dxfId="72" priority="6">
      <formula>LEN(TRIM(H16))&gt;0</formula>
    </cfRule>
  </conditionalFormatting>
  <conditionalFormatting sqref="D16:H35">
    <cfRule type="containsBlanks" dxfId="71" priority="11">
      <formula>LEN(TRIM(D16))=0</formula>
    </cfRule>
  </conditionalFormatting>
  <conditionalFormatting sqref="C37:H37">
    <cfRule type="expression" dxfId="70" priority="1">
      <formula>$V$22=$R$21</formula>
    </cfRule>
    <cfRule type="expression" dxfId="69" priority="2">
      <formula>$V$22=$R$20</formula>
    </cfRule>
    <cfRule type="expression" dxfId="68" priority="3">
      <formula>$V$22=$R$19</formula>
    </cfRule>
    <cfRule type="expression" dxfId="67" priority="4">
      <formula>$V$22=$R$18</formula>
    </cfRule>
    <cfRule type="expression" dxfId="66" priority="5">
      <formula>$V$22=$R$17</formula>
    </cfRule>
  </conditionalFormatting>
  <dataValidations count="1">
    <dataValidation type="custom" allowBlank="1" showInputMessage="1" showErrorMessage="1" error="You can choose only one evaluation by inserting an &quot;X&quot;." prompt="Please put an &quot;X&quot; in the evaluation box. Remember that you can only choose one option." sqref="D16:H35">
      <formula1>AND($N16&lt;=1,LEFT(D16,1)="X")</formula1>
    </dataValidation>
  </dataValidations>
  <pageMargins left="0.70866141732283472" right="0.70866141732283472" top="0.74803149606299213" bottom="0.74803149606299213" header="0.31496062992125984" footer="0.31496062992125984"/>
  <pageSetup paperSize="9" scale="7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Y54"/>
  <sheetViews>
    <sheetView showGridLines="0" showRowColHeaders="0" workbookViewId="0"/>
  </sheetViews>
  <sheetFormatPr defaultColWidth="8.85546875" defaultRowHeight="15" x14ac:dyDescent="0.25"/>
  <cols>
    <col min="1" max="1" width="3.7109375" style="1" customWidth="1"/>
    <col min="2" max="2" width="1.28515625" style="1" customWidth="1"/>
    <col min="3" max="8" width="17.85546875" style="1" customWidth="1"/>
    <col min="9" max="9" width="1.28515625" style="1" customWidth="1"/>
    <col min="10" max="13" width="8.85546875" style="1"/>
    <col min="14" max="16" width="0" style="2" hidden="1" customWidth="1"/>
    <col min="17" max="17" width="19.42578125" style="2" hidden="1" customWidth="1"/>
    <col min="18" max="18" width="12.85546875" style="2" hidden="1" customWidth="1"/>
    <col min="19" max="19" width="15.5703125" style="2" hidden="1" customWidth="1"/>
    <col min="20" max="20" width="5.7109375" style="2" hidden="1" customWidth="1"/>
    <col min="21" max="21" width="10.7109375" style="2" hidden="1" customWidth="1"/>
    <col min="22" max="22" width="12.85546875" style="2" hidden="1" customWidth="1"/>
    <col min="23" max="23" width="10.7109375" style="2" hidden="1" customWidth="1"/>
    <col min="24" max="24" width="5.42578125" style="2" hidden="1" customWidth="1"/>
    <col min="25" max="25" width="8.28515625" style="2" hidden="1" customWidth="1"/>
    <col min="26" max="16384" width="8.85546875" style="1"/>
  </cols>
  <sheetData>
    <row r="1" spans="1:19" ht="7.15" customHeight="1" x14ac:dyDescent="0.25"/>
    <row r="2" spans="1:19" ht="19.149999999999999" customHeight="1" x14ac:dyDescent="0.25">
      <c r="A2" s="3"/>
      <c r="B2" s="4"/>
      <c r="C2" s="5" t="s">
        <v>0</v>
      </c>
      <c r="D2" s="4"/>
      <c r="E2" s="4"/>
      <c r="F2" s="4"/>
      <c r="G2" s="4"/>
      <c r="H2" s="7"/>
      <c r="I2" s="10"/>
    </row>
    <row r="3" spans="1:19" ht="24" customHeight="1" x14ac:dyDescent="0.25">
      <c r="A3" s="3"/>
      <c r="B3" s="11"/>
      <c r="C3" s="12" t="s">
        <v>8</v>
      </c>
      <c r="D3" s="11"/>
      <c r="E3" s="11"/>
      <c r="F3" s="11"/>
      <c r="G3" s="11"/>
      <c r="H3" s="14"/>
      <c r="I3" s="17"/>
    </row>
    <row r="4" spans="1:19" ht="7.15" customHeight="1" x14ac:dyDescent="0.25"/>
    <row r="5" spans="1:19" ht="7.15" customHeight="1" x14ac:dyDescent="0.25">
      <c r="B5" s="38"/>
      <c r="C5" s="39"/>
      <c r="D5" s="39"/>
      <c r="E5" s="39"/>
      <c r="F5" s="39"/>
      <c r="G5" s="39"/>
      <c r="H5" s="39"/>
      <c r="I5" s="40"/>
    </row>
    <row r="6" spans="1:19" x14ac:dyDescent="0.25">
      <c r="B6" s="41"/>
      <c r="C6" s="77"/>
      <c r="D6" s="77"/>
      <c r="E6" s="103" t="s">
        <v>16</v>
      </c>
      <c r="F6" s="260">
        <f>'Employee Database'!C11</f>
        <v>5</v>
      </c>
      <c r="G6" s="261"/>
      <c r="H6" s="77"/>
      <c r="I6" s="46"/>
    </row>
    <row r="7" spans="1:19" x14ac:dyDescent="0.25">
      <c r="B7" s="41"/>
      <c r="C7" s="77"/>
      <c r="D7" s="77"/>
      <c r="E7" s="104" t="s">
        <v>10</v>
      </c>
      <c r="F7" s="234" t="str">
        <f>IFERROR(VLOOKUP(F6,'Employee Database'!C:D,2,FALSE),"")</f>
        <v>Ni Made Parwati</v>
      </c>
      <c r="G7" s="105"/>
      <c r="H7" s="77"/>
      <c r="I7" s="46"/>
    </row>
    <row r="8" spans="1:19" x14ac:dyDescent="0.25">
      <c r="B8" s="41"/>
      <c r="C8" s="77"/>
      <c r="D8" s="77"/>
      <c r="E8" s="106" t="s">
        <v>11</v>
      </c>
      <c r="F8" s="235" t="str">
        <f>IFERROR(VLOOKUP(F6,'Employee Database'!C:J,4,FALSE),"")</f>
        <v>Food &amp; Beverage</v>
      </c>
      <c r="G8" s="107"/>
      <c r="H8" s="77"/>
      <c r="I8" s="46"/>
    </row>
    <row r="9" spans="1:19" x14ac:dyDescent="0.25">
      <c r="B9" s="41"/>
      <c r="C9" s="77"/>
      <c r="D9" s="77"/>
      <c r="E9" s="106" t="s">
        <v>12</v>
      </c>
      <c r="F9" s="235" t="str">
        <f>IFERROR(VLOOKUP(F6,'Employee Database'!C:J,5,FALSE),"")</f>
        <v>Manufacturing Officer</v>
      </c>
      <c r="G9" s="107"/>
      <c r="H9" s="77"/>
      <c r="I9" s="46"/>
    </row>
    <row r="10" spans="1:19" x14ac:dyDescent="0.25">
      <c r="B10" s="41"/>
      <c r="C10" s="77"/>
      <c r="D10" s="77"/>
      <c r="E10" s="104" t="s">
        <v>13</v>
      </c>
      <c r="F10" s="236">
        <f>IFERROR(VLOOKUP(F6,'Employee Database'!C:J,6,FALSE),"")</f>
        <v>39990</v>
      </c>
      <c r="G10" s="108"/>
      <c r="H10" s="59"/>
      <c r="I10" s="46"/>
    </row>
    <row r="11" spans="1:19" x14ac:dyDescent="0.25">
      <c r="B11" s="41"/>
      <c r="C11" s="77"/>
      <c r="D11" s="77"/>
      <c r="E11" s="104" t="s">
        <v>14</v>
      </c>
      <c r="F11" s="234" t="str">
        <f>IFERROR(VLOOKUP(F6,'Employee Database'!C:J,7,FALSE),"")</f>
        <v>First Half of 2019</v>
      </c>
      <c r="G11" s="105"/>
      <c r="H11" s="59"/>
      <c r="I11" s="46"/>
    </row>
    <row r="12" spans="1:19" x14ac:dyDescent="0.25">
      <c r="B12" s="41"/>
      <c r="C12" s="77"/>
      <c r="D12" s="77"/>
      <c r="E12" s="104" t="s">
        <v>15</v>
      </c>
      <c r="F12" s="264"/>
      <c r="G12" s="265"/>
      <c r="H12" s="59"/>
      <c r="I12" s="46"/>
      <c r="N12" s="2" t="s">
        <v>47</v>
      </c>
    </row>
    <row r="13" spans="1:19" x14ac:dyDescent="0.25">
      <c r="B13" s="41"/>
      <c r="C13" s="77"/>
      <c r="D13" s="77"/>
      <c r="E13" s="109" t="s">
        <v>44</v>
      </c>
      <c r="F13" s="237" t="str">
        <f>IFERROR(VLOOKUP(F6,'Employee Database'!C:J,8,FALSE),"")</f>
        <v>Anthony Joshua</v>
      </c>
      <c r="G13" s="110"/>
      <c r="H13" s="59"/>
      <c r="I13" s="46"/>
      <c r="N13" s="238" t="b">
        <f>AND($N16&lt;=1,LEFT(D16,1)="X")</f>
        <v>0</v>
      </c>
    </row>
    <row r="14" spans="1:19" x14ac:dyDescent="0.25">
      <c r="B14" s="41"/>
      <c r="C14" s="67"/>
      <c r="D14" s="72"/>
      <c r="E14" s="72"/>
      <c r="F14" s="72"/>
      <c r="G14" s="73"/>
      <c r="H14" s="59"/>
      <c r="I14" s="46"/>
    </row>
    <row r="15" spans="1:19" ht="15.75" x14ac:dyDescent="0.25">
      <c r="B15" s="41"/>
      <c r="C15" s="146" t="s">
        <v>43</v>
      </c>
      <c r="D15" s="239" t="str">
        <f>Dashboard!D9</f>
        <v>Poor</v>
      </c>
      <c r="E15" s="239" t="str">
        <f>Dashboard!D10</f>
        <v>Unsatisfactory</v>
      </c>
      <c r="F15" s="239" t="str">
        <f>Dashboard!D11</f>
        <v>Satisfactory</v>
      </c>
      <c r="G15" s="239" t="str">
        <f>Dashboard!D12</f>
        <v>Good</v>
      </c>
      <c r="H15" s="240" t="str">
        <f>Dashboard!D13</f>
        <v>Excellent</v>
      </c>
      <c r="I15" s="46"/>
      <c r="N15" s="2" t="s">
        <v>46</v>
      </c>
      <c r="Q15" s="241" t="str">
        <f>Dashboard!C7</f>
        <v>Settings</v>
      </c>
      <c r="R15" s="20"/>
      <c r="S15" s="21"/>
    </row>
    <row r="16" spans="1:19" x14ac:dyDescent="0.25">
      <c r="B16" s="41"/>
      <c r="C16" s="111" t="s">
        <v>24</v>
      </c>
      <c r="D16" s="112"/>
      <c r="E16" s="112"/>
      <c r="F16" s="112"/>
      <c r="G16" s="112" t="s">
        <v>48</v>
      </c>
      <c r="H16" s="113"/>
      <c r="I16" s="46"/>
      <c r="N16" s="238">
        <f>COUNTA(D16:H16)</f>
        <v>1</v>
      </c>
      <c r="Q16" s="242" t="str">
        <f>Dashboard!C8</f>
        <v>Total Score Reference</v>
      </c>
      <c r="R16" s="243" t="str">
        <f>Dashboard!D8</f>
        <v>Performance</v>
      </c>
      <c r="S16" s="244" t="str">
        <f>Dashboard!E8</f>
        <v>Points per review</v>
      </c>
    </row>
    <row r="17" spans="2:25" ht="15.75" x14ac:dyDescent="0.25">
      <c r="B17" s="41"/>
      <c r="C17" s="111" t="s">
        <v>25</v>
      </c>
      <c r="D17" s="112"/>
      <c r="E17" s="112"/>
      <c r="F17" s="112"/>
      <c r="G17" s="112" t="s">
        <v>114</v>
      </c>
      <c r="H17" s="113"/>
      <c r="I17" s="46"/>
      <c r="N17" s="238">
        <f t="shared" ref="N17:N35" si="0">COUNTA(D17:H17)</f>
        <v>1</v>
      </c>
      <c r="Q17" s="245">
        <f>Dashboard!C9</f>
        <v>0</v>
      </c>
      <c r="R17" s="246" t="str">
        <f>Dashboard!D9</f>
        <v>Poor</v>
      </c>
      <c r="S17" s="247">
        <f>Dashboard!E9</f>
        <v>1</v>
      </c>
      <c r="U17" s="22" t="s">
        <v>55</v>
      </c>
      <c r="V17" s="23"/>
      <c r="W17" s="23"/>
      <c r="X17" s="23"/>
      <c r="Y17" s="23"/>
    </row>
    <row r="18" spans="2:25" x14ac:dyDescent="0.25">
      <c r="B18" s="41"/>
      <c r="C18" s="111" t="s">
        <v>26</v>
      </c>
      <c r="D18" s="112"/>
      <c r="E18" s="112"/>
      <c r="F18" s="112"/>
      <c r="G18" s="112"/>
      <c r="H18" s="113" t="s">
        <v>48</v>
      </c>
      <c r="I18" s="46"/>
      <c r="N18" s="238">
        <f t="shared" si="0"/>
        <v>1</v>
      </c>
      <c r="Q18" s="248">
        <f>Dashboard!C10</f>
        <v>25</v>
      </c>
      <c r="R18" s="246" t="str">
        <f>Dashboard!D10</f>
        <v>Unsatisfactory</v>
      </c>
      <c r="S18" s="249">
        <f>Dashboard!E10</f>
        <v>2</v>
      </c>
      <c r="U18" s="253" t="str">
        <f>Dashboard!D9</f>
        <v>Poor</v>
      </c>
      <c r="V18" s="253" t="str">
        <f>Dashboard!D10</f>
        <v>Unsatisfactory</v>
      </c>
      <c r="W18" s="253" t="str">
        <f>Dashboard!D11</f>
        <v>Satisfactory</v>
      </c>
      <c r="X18" s="253" t="str">
        <f>Dashboard!D12</f>
        <v>Good</v>
      </c>
      <c r="Y18" s="253" t="str">
        <f>Dashboard!D13</f>
        <v>Excellent</v>
      </c>
    </row>
    <row r="19" spans="2:25" x14ac:dyDescent="0.25">
      <c r="B19" s="41"/>
      <c r="C19" s="111" t="s">
        <v>27</v>
      </c>
      <c r="D19" s="112"/>
      <c r="E19" s="112"/>
      <c r="F19" s="112"/>
      <c r="G19" s="112"/>
      <c r="H19" s="113" t="s">
        <v>48</v>
      </c>
      <c r="I19" s="46"/>
      <c r="N19" s="238">
        <f t="shared" si="0"/>
        <v>1</v>
      </c>
      <c r="Q19" s="248">
        <f>Dashboard!C11</f>
        <v>50</v>
      </c>
      <c r="R19" s="246" t="str">
        <f>Dashboard!D11</f>
        <v>Satisfactory</v>
      </c>
      <c r="S19" s="249">
        <f>Dashboard!E11</f>
        <v>3</v>
      </c>
      <c r="U19" s="254">
        <f>COUNTA(D16:D35)*VLOOKUP(U18,$R$17:$S$21,2,FALSE)</f>
        <v>0</v>
      </c>
      <c r="V19" s="254">
        <f>COUNTA(E16:E35)*VLOOKUP(V18,$R$17:$S$21,2,FALSE)</f>
        <v>0</v>
      </c>
      <c r="W19" s="254">
        <f t="shared" ref="W19:Y19" si="1">COUNTA(F16:F35)*VLOOKUP(W18,$R$17:$S$21,2,FALSE)</f>
        <v>6</v>
      </c>
      <c r="X19" s="254">
        <f t="shared" si="1"/>
        <v>12</v>
      </c>
      <c r="Y19" s="254">
        <f t="shared" si="1"/>
        <v>75</v>
      </c>
    </row>
    <row r="20" spans="2:25" x14ac:dyDescent="0.25">
      <c r="B20" s="41"/>
      <c r="C20" s="111" t="s">
        <v>45</v>
      </c>
      <c r="D20" s="112"/>
      <c r="E20" s="112"/>
      <c r="F20" s="112"/>
      <c r="G20" s="112"/>
      <c r="H20" s="113" t="s">
        <v>48</v>
      </c>
      <c r="I20" s="46"/>
      <c r="N20" s="238">
        <f t="shared" si="0"/>
        <v>1</v>
      </c>
      <c r="Q20" s="248">
        <f>Dashboard!C12</f>
        <v>75</v>
      </c>
      <c r="R20" s="246" t="str">
        <f>Dashboard!D12</f>
        <v>Good</v>
      </c>
      <c r="S20" s="249">
        <f>Dashboard!E12</f>
        <v>4</v>
      </c>
    </row>
    <row r="21" spans="2:25" x14ac:dyDescent="0.25">
      <c r="B21" s="41"/>
      <c r="C21" s="111" t="s">
        <v>28</v>
      </c>
      <c r="D21" s="112"/>
      <c r="E21" s="112"/>
      <c r="F21" s="112"/>
      <c r="G21" s="112"/>
      <c r="H21" s="113" t="s">
        <v>48</v>
      </c>
      <c r="I21" s="46"/>
      <c r="N21" s="238">
        <f t="shared" si="0"/>
        <v>1</v>
      </c>
      <c r="Q21" s="250">
        <f>Dashboard!C13</f>
        <v>90</v>
      </c>
      <c r="R21" s="251" t="str">
        <f>Dashboard!D13</f>
        <v>Excellent</v>
      </c>
      <c r="S21" s="252">
        <f>Dashboard!E13</f>
        <v>5</v>
      </c>
      <c r="U21" s="24" t="s">
        <v>56</v>
      </c>
      <c r="V21" s="255">
        <f>SUM(U19:Y19)</f>
        <v>93</v>
      </c>
    </row>
    <row r="22" spans="2:25" x14ac:dyDescent="0.25">
      <c r="B22" s="41"/>
      <c r="C22" s="111" t="s">
        <v>29</v>
      </c>
      <c r="D22" s="112"/>
      <c r="E22" s="112"/>
      <c r="F22" s="112"/>
      <c r="G22" s="112"/>
      <c r="H22" s="113" t="s">
        <v>48</v>
      </c>
      <c r="I22" s="46"/>
      <c r="N22" s="238">
        <f t="shared" si="0"/>
        <v>1</v>
      </c>
      <c r="U22" s="24" t="s">
        <v>54</v>
      </c>
      <c r="V22" s="255" t="str">
        <f>VLOOKUP(V21,Q17:R21,2)</f>
        <v>Excellent</v>
      </c>
    </row>
    <row r="23" spans="2:25" x14ac:dyDescent="0.25">
      <c r="B23" s="41"/>
      <c r="C23" s="111" t="s">
        <v>30</v>
      </c>
      <c r="D23" s="112"/>
      <c r="E23" s="112"/>
      <c r="F23" s="112"/>
      <c r="G23" s="112"/>
      <c r="H23" s="113" t="s">
        <v>48</v>
      </c>
      <c r="I23" s="46"/>
      <c r="N23" s="238">
        <f t="shared" si="0"/>
        <v>1</v>
      </c>
    </row>
    <row r="24" spans="2:25" x14ac:dyDescent="0.25">
      <c r="B24" s="41"/>
      <c r="C24" s="111" t="s">
        <v>31</v>
      </c>
      <c r="D24" s="112"/>
      <c r="E24" s="112"/>
      <c r="F24" s="112"/>
      <c r="G24" s="112"/>
      <c r="H24" s="113" t="s">
        <v>48</v>
      </c>
      <c r="I24" s="46"/>
      <c r="N24" s="238">
        <f t="shared" si="0"/>
        <v>1</v>
      </c>
    </row>
    <row r="25" spans="2:25" x14ac:dyDescent="0.25">
      <c r="B25" s="41"/>
      <c r="C25" s="111" t="s">
        <v>32</v>
      </c>
      <c r="D25" s="112"/>
      <c r="E25" s="112"/>
      <c r="F25" s="112"/>
      <c r="G25" s="112"/>
      <c r="H25" s="113" t="s">
        <v>48</v>
      </c>
      <c r="I25" s="46"/>
      <c r="N25" s="238">
        <f t="shared" si="0"/>
        <v>1</v>
      </c>
    </row>
    <row r="26" spans="2:25" x14ac:dyDescent="0.25">
      <c r="B26" s="41"/>
      <c r="C26" s="111" t="s">
        <v>33</v>
      </c>
      <c r="D26" s="112"/>
      <c r="E26" s="112"/>
      <c r="F26" s="112"/>
      <c r="G26" s="112" t="s">
        <v>114</v>
      </c>
      <c r="H26" s="113"/>
      <c r="I26" s="46"/>
      <c r="N26" s="238">
        <f t="shared" si="0"/>
        <v>1</v>
      </c>
    </row>
    <row r="27" spans="2:25" x14ac:dyDescent="0.25">
      <c r="B27" s="41"/>
      <c r="C27" s="111" t="s">
        <v>34</v>
      </c>
      <c r="D27" s="112"/>
      <c r="E27" s="112"/>
      <c r="F27" s="112" t="s">
        <v>114</v>
      </c>
      <c r="G27" s="112"/>
      <c r="H27" s="113"/>
      <c r="I27" s="46"/>
      <c r="N27" s="238">
        <f t="shared" si="0"/>
        <v>1</v>
      </c>
    </row>
    <row r="28" spans="2:25" x14ac:dyDescent="0.25">
      <c r="B28" s="41"/>
      <c r="C28" s="111" t="s">
        <v>35</v>
      </c>
      <c r="D28" s="112"/>
      <c r="E28" s="112"/>
      <c r="F28" s="112"/>
      <c r="G28" s="112"/>
      <c r="H28" s="113" t="s">
        <v>48</v>
      </c>
      <c r="I28" s="46"/>
      <c r="N28" s="238">
        <f t="shared" si="0"/>
        <v>1</v>
      </c>
    </row>
    <row r="29" spans="2:25" x14ac:dyDescent="0.25">
      <c r="B29" s="41"/>
      <c r="C29" s="111" t="s">
        <v>36</v>
      </c>
      <c r="D29" s="112"/>
      <c r="E29" s="112"/>
      <c r="F29" s="112"/>
      <c r="G29" s="112"/>
      <c r="H29" s="113" t="s">
        <v>48</v>
      </c>
      <c r="I29" s="46"/>
      <c r="N29" s="238">
        <f t="shared" si="0"/>
        <v>1</v>
      </c>
    </row>
    <row r="30" spans="2:25" x14ac:dyDescent="0.25">
      <c r="B30" s="41"/>
      <c r="C30" s="111" t="s">
        <v>42</v>
      </c>
      <c r="D30" s="112"/>
      <c r="E30" s="112"/>
      <c r="F30" s="112"/>
      <c r="G30" s="112"/>
      <c r="H30" s="113" t="s">
        <v>48</v>
      </c>
      <c r="I30" s="46"/>
      <c r="N30" s="238">
        <f t="shared" si="0"/>
        <v>1</v>
      </c>
    </row>
    <row r="31" spans="2:25" x14ac:dyDescent="0.25">
      <c r="B31" s="41"/>
      <c r="C31" s="111" t="s">
        <v>37</v>
      </c>
      <c r="D31" s="112"/>
      <c r="E31" s="112"/>
      <c r="F31" s="112"/>
      <c r="G31" s="112"/>
      <c r="H31" s="113" t="s">
        <v>48</v>
      </c>
      <c r="I31" s="46"/>
      <c r="N31" s="238">
        <f t="shared" si="0"/>
        <v>1</v>
      </c>
    </row>
    <row r="32" spans="2:25" x14ac:dyDescent="0.25">
      <c r="B32" s="41"/>
      <c r="C32" s="111" t="s">
        <v>38</v>
      </c>
      <c r="D32" s="112"/>
      <c r="E32" s="112"/>
      <c r="F32" s="112"/>
      <c r="G32" s="112"/>
      <c r="H32" s="113" t="s">
        <v>48</v>
      </c>
      <c r="I32" s="46"/>
      <c r="N32" s="238">
        <f t="shared" si="0"/>
        <v>1</v>
      </c>
    </row>
    <row r="33" spans="2:14" x14ac:dyDescent="0.25">
      <c r="B33" s="41"/>
      <c r="C33" s="111" t="s">
        <v>39</v>
      </c>
      <c r="D33" s="112"/>
      <c r="E33" s="112"/>
      <c r="F33" s="112"/>
      <c r="G33" s="112"/>
      <c r="H33" s="113" t="s">
        <v>48</v>
      </c>
      <c r="I33" s="46"/>
      <c r="N33" s="238">
        <f t="shared" si="0"/>
        <v>1</v>
      </c>
    </row>
    <row r="34" spans="2:14" x14ac:dyDescent="0.25">
      <c r="B34" s="41"/>
      <c r="C34" s="111" t="s">
        <v>40</v>
      </c>
      <c r="D34" s="112"/>
      <c r="E34" s="112"/>
      <c r="F34" s="112"/>
      <c r="G34" s="112"/>
      <c r="H34" s="113" t="s">
        <v>48</v>
      </c>
      <c r="I34" s="46"/>
      <c r="N34" s="238">
        <f t="shared" si="0"/>
        <v>1</v>
      </c>
    </row>
    <row r="35" spans="2:14" x14ac:dyDescent="0.25">
      <c r="B35" s="41"/>
      <c r="C35" s="114" t="s">
        <v>41</v>
      </c>
      <c r="D35" s="115"/>
      <c r="E35" s="115"/>
      <c r="F35" s="115" t="s">
        <v>114</v>
      </c>
      <c r="G35" s="115"/>
      <c r="H35" s="116"/>
      <c r="I35" s="46"/>
      <c r="N35" s="238">
        <f t="shared" si="0"/>
        <v>1</v>
      </c>
    </row>
    <row r="36" spans="2:14" x14ac:dyDescent="0.25">
      <c r="B36" s="41"/>
      <c r="C36" s="67"/>
      <c r="D36" s="72"/>
      <c r="E36" s="72"/>
      <c r="F36" s="72"/>
      <c r="G36" s="73"/>
      <c r="H36" s="59"/>
      <c r="I36" s="46"/>
    </row>
    <row r="37" spans="2:14" ht="26.45" customHeight="1" x14ac:dyDescent="0.25">
      <c r="B37" s="41"/>
      <c r="C37" s="145" t="s">
        <v>52</v>
      </c>
      <c r="D37" s="117"/>
      <c r="E37" s="256">
        <f>V21</f>
        <v>93</v>
      </c>
      <c r="F37" s="145" t="s">
        <v>53</v>
      </c>
      <c r="G37" s="117"/>
      <c r="H37" s="257" t="str">
        <f>V22</f>
        <v>Excellent</v>
      </c>
      <c r="I37" s="46"/>
    </row>
    <row r="38" spans="2:14" x14ac:dyDescent="0.25">
      <c r="B38" s="41"/>
      <c r="C38" s="269"/>
      <c r="D38" s="269"/>
      <c r="E38" s="269"/>
      <c r="F38" s="269"/>
      <c r="G38" s="269"/>
      <c r="H38" s="269"/>
      <c r="I38" s="46"/>
    </row>
    <row r="39" spans="2:14" x14ac:dyDescent="0.25">
      <c r="B39" s="41"/>
      <c r="C39" s="118" t="s">
        <v>49</v>
      </c>
      <c r="D39" s="119"/>
      <c r="E39" s="119"/>
      <c r="F39" s="119"/>
      <c r="G39" s="120"/>
      <c r="H39" s="121"/>
      <c r="I39" s="46"/>
    </row>
    <row r="40" spans="2:14" x14ac:dyDescent="0.25">
      <c r="B40" s="41"/>
      <c r="C40" s="270"/>
      <c r="D40" s="271"/>
      <c r="E40" s="271"/>
      <c r="F40" s="271"/>
      <c r="G40" s="271"/>
      <c r="H40" s="272"/>
      <c r="I40" s="46"/>
    </row>
    <row r="41" spans="2:14" x14ac:dyDescent="0.25">
      <c r="B41" s="41"/>
      <c r="C41" s="273"/>
      <c r="D41" s="274"/>
      <c r="E41" s="274"/>
      <c r="F41" s="274"/>
      <c r="G41" s="274"/>
      <c r="H41" s="275"/>
      <c r="I41" s="46"/>
    </row>
    <row r="42" spans="2:14" x14ac:dyDescent="0.25">
      <c r="B42" s="41"/>
      <c r="C42" s="273"/>
      <c r="D42" s="274"/>
      <c r="E42" s="274"/>
      <c r="F42" s="274"/>
      <c r="G42" s="274"/>
      <c r="H42" s="275"/>
      <c r="I42" s="46"/>
    </row>
    <row r="43" spans="2:14" x14ac:dyDescent="0.25">
      <c r="B43" s="41"/>
      <c r="C43" s="273"/>
      <c r="D43" s="274"/>
      <c r="E43" s="274"/>
      <c r="F43" s="274"/>
      <c r="G43" s="274"/>
      <c r="H43" s="275"/>
      <c r="I43" s="46"/>
    </row>
    <row r="44" spans="2:14" x14ac:dyDescent="0.25">
      <c r="B44" s="41"/>
      <c r="C44" s="266"/>
      <c r="D44" s="267"/>
      <c r="E44" s="267"/>
      <c r="F44" s="267"/>
      <c r="G44" s="267"/>
      <c r="H44" s="268"/>
      <c r="I44" s="46"/>
    </row>
    <row r="45" spans="2:14" x14ac:dyDescent="0.25">
      <c r="B45" s="41"/>
      <c r="C45" s="77"/>
      <c r="D45" s="77"/>
      <c r="E45" s="77"/>
      <c r="F45" s="77"/>
      <c r="G45" s="77"/>
      <c r="H45" s="77"/>
      <c r="I45" s="46"/>
    </row>
    <row r="46" spans="2:14" x14ac:dyDescent="0.25">
      <c r="B46" s="41"/>
      <c r="C46" s="118" t="s">
        <v>50</v>
      </c>
      <c r="D46" s="122"/>
      <c r="E46" s="123"/>
      <c r="F46" s="124" t="s">
        <v>59</v>
      </c>
      <c r="G46" s="125"/>
      <c r="H46" s="126"/>
      <c r="I46" s="46"/>
    </row>
    <row r="47" spans="2:14" x14ac:dyDescent="0.25">
      <c r="B47" s="41"/>
      <c r="C47" s="127"/>
      <c r="D47" s="128"/>
      <c r="E47" s="129"/>
      <c r="F47" s="130"/>
      <c r="G47" s="131"/>
      <c r="H47" s="132"/>
      <c r="I47" s="46"/>
    </row>
    <row r="48" spans="2:14" x14ac:dyDescent="0.25">
      <c r="B48" s="41"/>
      <c r="C48" s="133"/>
      <c r="D48" s="134"/>
      <c r="E48" s="135"/>
      <c r="F48" s="136"/>
      <c r="G48" s="137"/>
      <c r="H48" s="138"/>
      <c r="I48" s="46"/>
    </row>
    <row r="49" spans="2:25" x14ac:dyDescent="0.25">
      <c r="B49" s="41"/>
      <c r="C49" s="133"/>
      <c r="D49" s="134"/>
      <c r="E49" s="135"/>
      <c r="F49" s="136"/>
      <c r="G49" s="137"/>
      <c r="H49" s="138"/>
      <c r="I49" s="46"/>
    </row>
    <row r="50" spans="2:25" x14ac:dyDescent="0.25">
      <c r="B50" s="41"/>
      <c r="C50" s="133"/>
      <c r="D50" s="134"/>
      <c r="E50" s="135"/>
      <c r="F50" s="136"/>
      <c r="G50" s="137"/>
      <c r="H50" s="138"/>
      <c r="I50" s="46"/>
    </row>
    <row r="51" spans="2:25" x14ac:dyDescent="0.25">
      <c r="B51" s="41"/>
      <c r="C51" s="139"/>
      <c r="D51" s="140"/>
      <c r="E51" s="141"/>
      <c r="F51" s="142"/>
      <c r="G51" s="143"/>
      <c r="H51" s="144"/>
      <c r="I51" s="46"/>
    </row>
    <row r="52" spans="2:25" ht="7.15" customHeight="1" x14ac:dyDescent="0.25">
      <c r="B52" s="82"/>
      <c r="C52" s="83"/>
      <c r="D52" s="83"/>
      <c r="E52" s="83"/>
      <c r="F52" s="83"/>
      <c r="G52" s="83"/>
      <c r="H52" s="83"/>
      <c r="I52" s="84"/>
    </row>
    <row r="53" spans="2:25" ht="7.15" customHeight="1" x14ac:dyDescent="0.25"/>
    <row r="54" spans="2:25" ht="22.9" customHeight="1" x14ac:dyDescent="0.25">
      <c r="B54" s="18"/>
      <c r="C54" s="19"/>
      <c r="D54" s="19"/>
      <c r="E54" s="19"/>
      <c r="F54" s="18"/>
      <c r="G54" s="18"/>
      <c r="H54" s="18"/>
      <c r="I54" s="18"/>
      <c r="W54" s="1"/>
      <c r="X54" s="1"/>
      <c r="Y54" s="1"/>
    </row>
  </sheetData>
  <mergeCells count="7">
    <mergeCell ref="C44:H44"/>
    <mergeCell ref="F12:G12"/>
    <mergeCell ref="C38:H38"/>
    <mergeCell ref="C40:H40"/>
    <mergeCell ref="C41:H41"/>
    <mergeCell ref="C42:H42"/>
    <mergeCell ref="C43:H43"/>
  </mergeCells>
  <conditionalFormatting sqref="D16:D35">
    <cfRule type="notContainsBlanks" dxfId="65" priority="10">
      <formula>LEN(TRIM(D16))&gt;0</formula>
    </cfRule>
  </conditionalFormatting>
  <conditionalFormatting sqref="E16:E35">
    <cfRule type="notContainsBlanks" dxfId="64" priority="9">
      <formula>LEN(TRIM(E16))&gt;0</formula>
    </cfRule>
  </conditionalFormatting>
  <conditionalFormatting sqref="F16:F35">
    <cfRule type="notContainsBlanks" dxfId="63" priority="8">
      <formula>LEN(TRIM(F16))&gt;0</formula>
    </cfRule>
  </conditionalFormatting>
  <conditionalFormatting sqref="G16:G35">
    <cfRule type="notContainsBlanks" dxfId="62" priority="7">
      <formula>LEN(TRIM(G16))&gt;0</formula>
    </cfRule>
  </conditionalFormatting>
  <conditionalFormatting sqref="H16:H35">
    <cfRule type="notContainsBlanks" dxfId="61" priority="6">
      <formula>LEN(TRIM(H16))&gt;0</formula>
    </cfRule>
  </conditionalFormatting>
  <conditionalFormatting sqref="D16:H35">
    <cfRule type="containsBlanks" dxfId="60" priority="11">
      <formula>LEN(TRIM(D16))=0</formula>
    </cfRule>
  </conditionalFormatting>
  <conditionalFormatting sqref="C37:H37">
    <cfRule type="expression" dxfId="59" priority="1">
      <formula>$V$22=$R$21</formula>
    </cfRule>
    <cfRule type="expression" dxfId="58" priority="2">
      <formula>$V$22=$R$20</formula>
    </cfRule>
    <cfRule type="expression" dxfId="57" priority="3">
      <formula>$V$22=$R$19</formula>
    </cfRule>
    <cfRule type="expression" dxfId="56" priority="4">
      <formula>$V$22=$R$18</formula>
    </cfRule>
    <cfRule type="expression" dxfId="55" priority="5">
      <formula>$V$22=$R$17</formula>
    </cfRule>
  </conditionalFormatting>
  <dataValidations count="1">
    <dataValidation type="custom" allowBlank="1" showInputMessage="1" showErrorMessage="1" error="You can choose only one evaluation by inserting an &quot;X&quot;." prompt="Please put an &quot;X&quot; in the evaluation box. Remember that you can only choose one option." sqref="D16:H35">
      <formula1>AND($N16&lt;=1,LEFT(D16,1)="X")</formula1>
    </dataValidation>
  </dataValidations>
  <pageMargins left="0.70866141732283472" right="0.70866141732283472" top="0.74803149606299213" bottom="0.74803149606299213" header="0.31496062992125984" footer="0.31496062992125984"/>
  <pageSetup paperSize="9" scale="8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Y54"/>
  <sheetViews>
    <sheetView showGridLines="0" showRowColHeaders="0" zoomScaleNormal="100" workbookViewId="0">
      <selection activeCell="A54" sqref="A54"/>
    </sheetView>
  </sheetViews>
  <sheetFormatPr defaultColWidth="8.85546875" defaultRowHeight="15" x14ac:dyDescent="0.25"/>
  <cols>
    <col min="1" max="1" width="3.7109375" style="1" customWidth="1"/>
    <col min="2" max="2" width="1.28515625" style="1" customWidth="1"/>
    <col min="3" max="8" width="17.85546875" style="1" customWidth="1"/>
    <col min="9" max="9" width="1.28515625" style="1" customWidth="1"/>
    <col min="10" max="13" width="8.85546875" style="1"/>
    <col min="14" max="16" width="0" style="2" hidden="1" customWidth="1"/>
    <col min="17" max="17" width="19.42578125" style="2" hidden="1" customWidth="1"/>
    <col min="18" max="18" width="12.85546875" style="2" hidden="1" customWidth="1"/>
    <col min="19" max="19" width="15.5703125" style="2" hidden="1" customWidth="1"/>
    <col min="20" max="20" width="5.7109375" style="2" hidden="1" customWidth="1"/>
    <col min="21" max="21" width="10.7109375" style="2" hidden="1" customWidth="1"/>
    <col min="22" max="22" width="12.85546875" style="2" hidden="1" customWidth="1"/>
    <col min="23" max="23" width="10.7109375" style="2" hidden="1" customWidth="1"/>
    <col min="24" max="24" width="5.42578125" style="2" hidden="1" customWidth="1"/>
    <col min="25" max="25" width="8.28515625" style="2" hidden="1" customWidth="1"/>
    <col min="26" max="16384" width="8.85546875" style="1"/>
  </cols>
  <sheetData>
    <row r="1" spans="1:19" ht="7.15" customHeight="1" x14ac:dyDescent="0.25"/>
    <row r="2" spans="1:19" ht="19.149999999999999" customHeight="1" x14ac:dyDescent="0.25">
      <c r="A2" s="3"/>
      <c r="B2" s="4"/>
      <c r="C2" s="5" t="s">
        <v>0</v>
      </c>
      <c r="D2" s="4"/>
      <c r="E2" s="4"/>
      <c r="F2" s="4"/>
      <c r="G2" s="4"/>
      <c r="H2" s="7"/>
      <c r="I2" s="10"/>
    </row>
    <row r="3" spans="1:19" ht="24" customHeight="1" x14ac:dyDescent="0.25">
      <c r="A3" s="3"/>
      <c r="B3" s="11"/>
      <c r="C3" s="12" t="s">
        <v>8</v>
      </c>
      <c r="D3" s="11"/>
      <c r="E3" s="11"/>
      <c r="F3" s="11"/>
      <c r="G3" s="11"/>
      <c r="H3" s="14"/>
      <c r="I3" s="17"/>
    </row>
    <row r="4" spans="1:19" ht="7.15" customHeight="1" x14ac:dyDescent="0.25"/>
    <row r="5" spans="1:19" ht="7.15" customHeight="1" x14ac:dyDescent="0.25">
      <c r="B5" s="38"/>
      <c r="C5" s="39"/>
      <c r="D5" s="39"/>
      <c r="E5" s="39"/>
      <c r="F5" s="39"/>
      <c r="G5" s="39"/>
      <c r="H5" s="39"/>
      <c r="I5" s="40"/>
    </row>
    <row r="6" spans="1:19" x14ac:dyDescent="0.25">
      <c r="B6" s="41"/>
      <c r="C6" s="77"/>
      <c r="D6" s="77"/>
      <c r="E6" s="103" t="s">
        <v>16</v>
      </c>
      <c r="F6" s="260">
        <f>'Employee Database'!C12</f>
        <v>6</v>
      </c>
      <c r="G6" s="261"/>
      <c r="H6" s="77"/>
      <c r="I6" s="46"/>
    </row>
    <row r="7" spans="1:19" x14ac:dyDescent="0.25">
      <c r="B7" s="41"/>
      <c r="C7" s="77"/>
      <c r="D7" s="77"/>
      <c r="E7" s="104" t="s">
        <v>10</v>
      </c>
      <c r="F7" s="234">
        <f>IFERROR(VLOOKUP(F6,'Employee Database'!C:D,2,FALSE),"")</f>
        <v>0</v>
      </c>
      <c r="G7" s="105"/>
      <c r="H7" s="77"/>
      <c r="I7" s="46"/>
    </row>
    <row r="8" spans="1:19" x14ac:dyDescent="0.25">
      <c r="B8" s="41"/>
      <c r="C8" s="77"/>
      <c r="D8" s="77"/>
      <c r="E8" s="106" t="s">
        <v>11</v>
      </c>
      <c r="F8" s="235">
        <f>IFERROR(VLOOKUP(F6,'Employee Database'!C:J,4,FALSE),"")</f>
        <v>0</v>
      </c>
      <c r="G8" s="107"/>
      <c r="H8" s="77"/>
      <c r="I8" s="46"/>
    </row>
    <row r="9" spans="1:19" x14ac:dyDescent="0.25">
      <c r="B9" s="41"/>
      <c r="C9" s="77"/>
      <c r="D9" s="77"/>
      <c r="E9" s="106" t="s">
        <v>12</v>
      </c>
      <c r="F9" s="235">
        <f>IFERROR(VLOOKUP(F6,'Employee Database'!C:J,5,FALSE),"")</f>
        <v>0</v>
      </c>
      <c r="G9" s="107"/>
      <c r="H9" s="77"/>
      <c r="I9" s="46"/>
    </row>
    <row r="10" spans="1:19" x14ac:dyDescent="0.25">
      <c r="B10" s="41"/>
      <c r="C10" s="77"/>
      <c r="D10" s="77"/>
      <c r="E10" s="104" t="s">
        <v>13</v>
      </c>
      <c r="F10" s="236">
        <f>IFERROR(VLOOKUP(F6,'Employee Database'!C:J,6,FALSE),"")</f>
        <v>0</v>
      </c>
      <c r="G10" s="108"/>
      <c r="H10" s="59"/>
      <c r="I10" s="46"/>
    </row>
    <row r="11" spans="1:19" x14ac:dyDescent="0.25">
      <c r="B11" s="41"/>
      <c r="C11" s="77"/>
      <c r="D11" s="77"/>
      <c r="E11" s="104" t="s">
        <v>14</v>
      </c>
      <c r="F11" s="234">
        <f>IFERROR(VLOOKUP(F6,'Employee Database'!C:J,7,FALSE),"")</f>
        <v>0</v>
      </c>
      <c r="G11" s="105"/>
      <c r="H11" s="59"/>
      <c r="I11" s="46"/>
    </row>
    <row r="12" spans="1:19" x14ac:dyDescent="0.25">
      <c r="B12" s="41"/>
      <c r="C12" s="77"/>
      <c r="D12" s="77"/>
      <c r="E12" s="104" t="s">
        <v>15</v>
      </c>
      <c r="F12" s="264"/>
      <c r="G12" s="265"/>
      <c r="H12" s="59"/>
      <c r="I12" s="46"/>
      <c r="N12" s="2" t="s">
        <v>47</v>
      </c>
    </row>
    <row r="13" spans="1:19" x14ac:dyDescent="0.25">
      <c r="B13" s="41"/>
      <c r="C13" s="77"/>
      <c r="D13" s="77"/>
      <c r="E13" s="109" t="s">
        <v>44</v>
      </c>
      <c r="F13" s="237">
        <f>IFERROR(VLOOKUP(F6,'Employee Database'!C:J,8,FALSE),"")</f>
        <v>0</v>
      </c>
      <c r="G13" s="110"/>
      <c r="H13" s="59"/>
      <c r="I13" s="46"/>
      <c r="N13" s="238" t="b">
        <f>AND($N16&lt;=1,LEFT(D16,1)="X")</f>
        <v>0</v>
      </c>
    </row>
    <row r="14" spans="1:19" x14ac:dyDescent="0.25">
      <c r="B14" s="41"/>
      <c r="C14" s="67"/>
      <c r="D14" s="72"/>
      <c r="E14" s="72"/>
      <c r="F14" s="72"/>
      <c r="G14" s="73"/>
      <c r="H14" s="59"/>
      <c r="I14" s="46"/>
    </row>
    <row r="15" spans="1:19" ht="15.75" x14ac:dyDescent="0.25">
      <c r="B15" s="41"/>
      <c r="C15" s="146" t="s">
        <v>43</v>
      </c>
      <c r="D15" s="239" t="str">
        <f>Dashboard!D9</f>
        <v>Poor</v>
      </c>
      <c r="E15" s="239" t="str">
        <f>Dashboard!D10</f>
        <v>Unsatisfactory</v>
      </c>
      <c r="F15" s="239" t="str">
        <f>Dashboard!D11</f>
        <v>Satisfactory</v>
      </c>
      <c r="G15" s="239" t="str">
        <f>Dashboard!D12</f>
        <v>Good</v>
      </c>
      <c r="H15" s="240" t="str">
        <f>Dashboard!D13</f>
        <v>Excellent</v>
      </c>
      <c r="I15" s="46"/>
      <c r="N15" s="2" t="s">
        <v>46</v>
      </c>
      <c r="Q15" s="241" t="str">
        <f>Dashboard!C7</f>
        <v>Settings</v>
      </c>
      <c r="R15" s="20"/>
      <c r="S15" s="21"/>
    </row>
    <row r="16" spans="1:19" x14ac:dyDescent="0.25">
      <c r="B16" s="41"/>
      <c r="C16" s="111" t="s">
        <v>24</v>
      </c>
      <c r="D16" s="112"/>
      <c r="E16" s="112"/>
      <c r="F16" s="112"/>
      <c r="G16" s="112"/>
      <c r="H16" s="113"/>
      <c r="I16" s="46"/>
      <c r="N16" s="238">
        <f>COUNTA(D16:H16)</f>
        <v>0</v>
      </c>
      <c r="Q16" s="242" t="str">
        <f>Dashboard!C8</f>
        <v>Total Score Reference</v>
      </c>
      <c r="R16" s="243" t="str">
        <f>Dashboard!D8</f>
        <v>Performance</v>
      </c>
      <c r="S16" s="244" t="str">
        <f>Dashboard!E8</f>
        <v>Points per review</v>
      </c>
    </row>
    <row r="17" spans="2:25" ht="15.75" x14ac:dyDescent="0.25">
      <c r="B17" s="41"/>
      <c r="C17" s="111" t="s">
        <v>25</v>
      </c>
      <c r="D17" s="112"/>
      <c r="E17" s="112"/>
      <c r="F17" s="112"/>
      <c r="G17" s="112"/>
      <c r="H17" s="113"/>
      <c r="I17" s="46"/>
      <c r="N17" s="238">
        <f t="shared" ref="N17:N35" si="0">COUNTA(D17:H17)</f>
        <v>0</v>
      </c>
      <c r="Q17" s="245">
        <f>Dashboard!C9</f>
        <v>0</v>
      </c>
      <c r="R17" s="246" t="str">
        <f>Dashboard!D9</f>
        <v>Poor</v>
      </c>
      <c r="S17" s="247">
        <f>Dashboard!E9</f>
        <v>1</v>
      </c>
      <c r="U17" s="22" t="s">
        <v>55</v>
      </c>
      <c r="V17" s="23"/>
      <c r="W17" s="23"/>
      <c r="X17" s="23"/>
      <c r="Y17" s="23"/>
    </row>
    <row r="18" spans="2:25" x14ac:dyDescent="0.25">
      <c r="B18" s="41"/>
      <c r="C18" s="111" t="s">
        <v>26</v>
      </c>
      <c r="D18" s="112"/>
      <c r="E18" s="112"/>
      <c r="F18" s="112"/>
      <c r="G18" s="112"/>
      <c r="H18" s="113"/>
      <c r="I18" s="46"/>
      <c r="N18" s="238">
        <f t="shared" si="0"/>
        <v>0</v>
      </c>
      <c r="Q18" s="248">
        <f>Dashboard!C10</f>
        <v>25</v>
      </c>
      <c r="R18" s="246" t="str">
        <f>Dashboard!D10</f>
        <v>Unsatisfactory</v>
      </c>
      <c r="S18" s="249">
        <f>Dashboard!E10</f>
        <v>2</v>
      </c>
      <c r="U18" s="253" t="str">
        <f>Dashboard!D9</f>
        <v>Poor</v>
      </c>
      <c r="V18" s="253" t="str">
        <f>Dashboard!D10</f>
        <v>Unsatisfactory</v>
      </c>
      <c r="W18" s="253" t="str">
        <f>Dashboard!D11</f>
        <v>Satisfactory</v>
      </c>
      <c r="X18" s="253" t="str">
        <f>Dashboard!D12</f>
        <v>Good</v>
      </c>
      <c r="Y18" s="253" t="str">
        <f>Dashboard!D13</f>
        <v>Excellent</v>
      </c>
    </row>
    <row r="19" spans="2:25" x14ac:dyDescent="0.25">
      <c r="B19" s="41"/>
      <c r="C19" s="111" t="s">
        <v>27</v>
      </c>
      <c r="D19" s="112"/>
      <c r="E19" s="112"/>
      <c r="F19" s="112"/>
      <c r="G19" s="112"/>
      <c r="H19" s="113"/>
      <c r="I19" s="46"/>
      <c r="N19" s="238">
        <f t="shared" si="0"/>
        <v>0</v>
      </c>
      <c r="Q19" s="248">
        <f>Dashboard!C11</f>
        <v>50</v>
      </c>
      <c r="R19" s="246" t="str">
        <f>Dashboard!D11</f>
        <v>Satisfactory</v>
      </c>
      <c r="S19" s="249">
        <f>Dashboard!E11</f>
        <v>3</v>
      </c>
      <c r="U19" s="254">
        <f>COUNTA(D16:D35)*VLOOKUP(U18,$R$17:$S$21,2,FALSE)</f>
        <v>0</v>
      </c>
      <c r="V19" s="254">
        <f>COUNTA(E16:E35)*VLOOKUP(V18,$R$17:$S$21,2,FALSE)</f>
        <v>0</v>
      </c>
      <c r="W19" s="254">
        <f t="shared" ref="W19:Y19" si="1">COUNTA(F16:F35)*VLOOKUP(W18,$R$17:$S$21,2,FALSE)</f>
        <v>0</v>
      </c>
      <c r="X19" s="254">
        <f t="shared" si="1"/>
        <v>0</v>
      </c>
      <c r="Y19" s="254">
        <f t="shared" si="1"/>
        <v>0</v>
      </c>
    </row>
    <row r="20" spans="2:25" x14ac:dyDescent="0.25">
      <c r="B20" s="41"/>
      <c r="C20" s="111" t="s">
        <v>45</v>
      </c>
      <c r="D20" s="112"/>
      <c r="E20" s="112"/>
      <c r="F20" s="112"/>
      <c r="G20" s="112"/>
      <c r="H20" s="113"/>
      <c r="I20" s="46"/>
      <c r="N20" s="238">
        <f t="shared" si="0"/>
        <v>0</v>
      </c>
      <c r="Q20" s="248">
        <f>Dashboard!C12</f>
        <v>75</v>
      </c>
      <c r="R20" s="246" t="str">
        <f>Dashboard!D12</f>
        <v>Good</v>
      </c>
      <c r="S20" s="249">
        <f>Dashboard!E12</f>
        <v>4</v>
      </c>
    </row>
    <row r="21" spans="2:25" x14ac:dyDescent="0.25">
      <c r="B21" s="41"/>
      <c r="C21" s="111" t="s">
        <v>28</v>
      </c>
      <c r="D21" s="112"/>
      <c r="E21" s="112"/>
      <c r="F21" s="112"/>
      <c r="G21" s="112"/>
      <c r="H21" s="113"/>
      <c r="I21" s="46"/>
      <c r="N21" s="238">
        <f t="shared" si="0"/>
        <v>0</v>
      </c>
      <c r="Q21" s="250">
        <f>Dashboard!C13</f>
        <v>90</v>
      </c>
      <c r="R21" s="251" t="str">
        <f>Dashboard!D13</f>
        <v>Excellent</v>
      </c>
      <c r="S21" s="252">
        <f>Dashboard!E13</f>
        <v>5</v>
      </c>
      <c r="U21" s="24" t="s">
        <v>56</v>
      </c>
      <c r="V21" s="255">
        <f>SUM(U19:Y19)</f>
        <v>0</v>
      </c>
    </row>
    <row r="22" spans="2:25" x14ac:dyDescent="0.25">
      <c r="B22" s="41"/>
      <c r="C22" s="111" t="s">
        <v>29</v>
      </c>
      <c r="D22" s="112"/>
      <c r="E22" s="112"/>
      <c r="F22" s="112"/>
      <c r="G22" s="112"/>
      <c r="H22" s="113"/>
      <c r="I22" s="46"/>
      <c r="N22" s="238">
        <f t="shared" si="0"/>
        <v>0</v>
      </c>
      <c r="U22" s="24" t="s">
        <v>54</v>
      </c>
      <c r="V22" s="255" t="str">
        <f>VLOOKUP(V21,Q17:R21,2)</f>
        <v>Poor</v>
      </c>
    </row>
    <row r="23" spans="2:25" x14ac:dyDescent="0.25">
      <c r="B23" s="41"/>
      <c r="C23" s="111" t="s">
        <v>30</v>
      </c>
      <c r="D23" s="112"/>
      <c r="E23" s="112"/>
      <c r="F23" s="112"/>
      <c r="G23" s="112"/>
      <c r="H23" s="113"/>
      <c r="I23" s="46"/>
      <c r="N23" s="238">
        <f t="shared" si="0"/>
        <v>0</v>
      </c>
    </row>
    <row r="24" spans="2:25" x14ac:dyDescent="0.25">
      <c r="B24" s="41"/>
      <c r="C24" s="111" t="s">
        <v>31</v>
      </c>
      <c r="D24" s="112"/>
      <c r="E24" s="112"/>
      <c r="F24" s="112"/>
      <c r="G24" s="112"/>
      <c r="H24" s="113"/>
      <c r="I24" s="46"/>
      <c r="N24" s="238">
        <f t="shared" si="0"/>
        <v>0</v>
      </c>
    </row>
    <row r="25" spans="2:25" x14ac:dyDescent="0.25">
      <c r="B25" s="41"/>
      <c r="C25" s="111" t="s">
        <v>32</v>
      </c>
      <c r="D25" s="112"/>
      <c r="E25" s="112"/>
      <c r="F25" s="112"/>
      <c r="G25" s="112"/>
      <c r="H25" s="113"/>
      <c r="I25" s="46"/>
      <c r="N25" s="238">
        <f t="shared" si="0"/>
        <v>0</v>
      </c>
    </row>
    <row r="26" spans="2:25" x14ac:dyDescent="0.25">
      <c r="B26" s="41"/>
      <c r="C26" s="111" t="s">
        <v>33</v>
      </c>
      <c r="D26" s="112"/>
      <c r="E26" s="112"/>
      <c r="F26" s="112"/>
      <c r="G26" s="112"/>
      <c r="H26" s="113"/>
      <c r="I26" s="46"/>
      <c r="N26" s="238">
        <f t="shared" si="0"/>
        <v>0</v>
      </c>
    </row>
    <row r="27" spans="2:25" x14ac:dyDescent="0.25">
      <c r="B27" s="41"/>
      <c r="C27" s="111" t="s">
        <v>34</v>
      </c>
      <c r="D27" s="112"/>
      <c r="E27" s="112"/>
      <c r="F27" s="112"/>
      <c r="G27" s="112"/>
      <c r="H27" s="113"/>
      <c r="I27" s="46"/>
      <c r="N27" s="238">
        <f t="shared" si="0"/>
        <v>0</v>
      </c>
    </row>
    <row r="28" spans="2:25" x14ac:dyDescent="0.25">
      <c r="B28" s="41"/>
      <c r="C28" s="111" t="s">
        <v>35</v>
      </c>
      <c r="D28" s="112"/>
      <c r="E28" s="112"/>
      <c r="F28" s="112"/>
      <c r="G28" s="112"/>
      <c r="H28" s="113"/>
      <c r="I28" s="46"/>
      <c r="N28" s="238">
        <f t="shared" si="0"/>
        <v>0</v>
      </c>
    </row>
    <row r="29" spans="2:25" x14ac:dyDescent="0.25">
      <c r="B29" s="41"/>
      <c r="C29" s="111" t="s">
        <v>36</v>
      </c>
      <c r="D29" s="112"/>
      <c r="E29" s="112"/>
      <c r="F29" s="112"/>
      <c r="G29" s="112"/>
      <c r="H29" s="113"/>
      <c r="I29" s="46"/>
      <c r="N29" s="238">
        <f t="shared" si="0"/>
        <v>0</v>
      </c>
    </row>
    <row r="30" spans="2:25" x14ac:dyDescent="0.25">
      <c r="B30" s="41"/>
      <c r="C30" s="111" t="s">
        <v>42</v>
      </c>
      <c r="D30" s="112"/>
      <c r="E30" s="112"/>
      <c r="F30" s="112"/>
      <c r="G30" s="112"/>
      <c r="H30" s="113"/>
      <c r="I30" s="46"/>
      <c r="N30" s="238">
        <f t="shared" si="0"/>
        <v>0</v>
      </c>
    </row>
    <row r="31" spans="2:25" x14ac:dyDescent="0.25">
      <c r="B31" s="41"/>
      <c r="C31" s="111" t="s">
        <v>37</v>
      </c>
      <c r="D31" s="112"/>
      <c r="E31" s="112"/>
      <c r="F31" s="112"/>
      <c r="G31" s="112"/>
      <c r="H31" s="113"/>
      <c r="I31" s="46"/>
      <c r="N31" s="238">
        <f t="shared" si="0"/>
        <v>0</v>
      </c>
    </row>
    <row r="32" spans="2:25" x14ac:dyDescent="0.25">
      <c r="B32" s="41"/>
      <c r="C32" s="111" t="s">
        <v>38</v>
      </c>
      <c r="D32" s="112"/>
      <c r="E32" s="112"/>
      <c r="F32" s="112"/>
      <c r="G32" s="112"/>
      <c r="H32" s="113"/>
      <c r="I32" s="46"/>
      <c r="N32" s="238">
        <f t="shared" si="0"/>
        <v>0</v>
      </c>
    </row>
    <row r="33" spans="2:14" x14ac:dyDescent="0.25">
      <c r="B33" s="41"/>
      <c r="C33" s="111" t="s">
        <v>39</v>
      </c>
      <c r="D33" s="112"/>
      <c r="E33" s="112"/>
      <c r="F33" s="112"/>
      <c r="G33" s="112"/>
      <c r="H33" s="113"/>
      <c r="I33" s="46"/>
      <c r="N33" s="238">
        <f t="shared" si="0"/>
        <v>0</v>
      </c>
    </row>
    <row r="34" spans="2:14" x14ac:dyDescent="0.25">
      <c r="B34" s="41"/>
      <c r="C34" s="111" t="s">
        <v>40</v>
      </c>
      <c r="D34" s="112"/>
      <c r="E34" s="112"/>
      <c r="F34" s="112"/>
      <c r="G34" s="112"/>
      <c r="H34" s="113"/>
      <c r="I34" s="46"/>
      <c r="N34" s="238">
        <f t="shared" si="0"/>
        <v>0</v>
      </c>
    </row>
    <row r="35" spans="2:14" x14ac:dyDescent="0.25">
      <c r="B35" s="41"/>
      <c r="C35" s="114" t="s">
        <v>41</v>
      </c>
      <c r="D35" s="115"/>
      <c r="E35" s="115"/>
      <c r="F35" s="115"/>
      <c r="G35" s="115"/>
      <c r="H35" s="116"/>
      <c r="I35" s="46"/>
      <c r="N35" s="238">
        <f t="shared" si="0"/>
        <v>0</v>
      </c>
    </row>
    <row r="36" spans="2:14" x14ac:dyDescent="0.25">
      <c r="B36" s="41"/>
      <c r="C36" s="67"/>
      <c r="D36" s="72"/>
      <c r="E36" s="72"/>
      <c r="F36" s="72"/>
      <c r="G36" s="73"/>
      <c r="H36" s="59"/>
      <c r="I36" s="46"/>
    </row>
    <row r="37" spans="2:14" ht="26.45" customHeight="1" x14ac:dyDescent="0.25">
      <c r="B37" s="41"/>
      <c r="C37" s="145" t="s">
        <v>52</v>
      </c>
      <c r="D37" s="117"/>
      <c r="E37" s="256">
        <f>V21</f>
        <v>0</v>
      </c>
      <c r="F37" s="145" t="s">
        <v>53</v>
      </c>
      <c r="G37" s="117"/>
      <c r="H37" s="257" t="str">
        <f>V22</f>
        <v>Poor</v>
      </c>
      <c r="I37" s="46"/>
    </row>
    <row r="38" spans="2:14" x14ac:dyDescent="0.25">
      <c r="B38" s="41"/>
      <c r="C38" s="269"/>
      <c r="D38" s="269"/>
      <c r="E38" s="269"/>
      <c r="F38" s="269"/>
      <c r="G38" s="269"/>
      <c r="H38" s="269"/>
      <c r="I38" s="46"/>
    </row>
    <row r="39" spans="2:14" x14ac:dyDescent="0.25">
      <c r="B39" s="41"/>
      <c r="C39" s="118" t="s">
        <v>49</v>
      </c>
      <c r="D39" s="119"/>
      <c r="E39" s="119"/>
      <c r="F39" s="119"/>
      <c r="G39" s="120"/>
      <c r="H39" s="121"/>
      <c r="I39" s="46"/>
    </row>
    <row r="40" spans="2:14" x14ac:dyDescent="0.25">
      <c r="B40" s="41"/>
      <c r="C40" s="270"/>
      <c r="D40" s="271"/>
      <c r="E40" s="271"/>
      <c r="F40" s="271"/>
      <c r="G40" s="271"/>
      <c r="H40" s="272"/>
      <c r="I40" s="46"/>
    </row>
    <row r="41" spans="2:14" x14ac:dyDescent="0.25">
      <c r="B41" s="41"/>
      <c r="C41" s="273"/>
      <c r="D41" s="274"/>
      <c r="E41" s="274"/>
      <c r="F41" s="274"/>
      <c r="G41" s="274"/>
      <c r="H41" s="275"/>
      <c r="I41" s="46"/>
    </row>
    <row r="42" spans="2:14" x14ac:dyDescent="0.25">
      <c r="B42" s="41"/>
      <c r="C42" s="273"/>
      <c r="D42" s="274"/>
      <c r="E42" s="274"/>
      <c r="F42" s="274"/>
      <c r="G42" s="274"/>
      <c r="H42" s="275"/>
      <c r="I42" s="46"/>
    </row>
    <row r="43" spans="2:14" x14ac:dyDescent="0.25">
      <c r="B43" s="41"/>
      <c r="C43" s="273"/>
      <c r="D43" s="274"/>
      <c r="E43" s="274"/>
      <c r="F43" s="274"/>
      <c r="G43" s="274"/>
      <c r="H43" s="275"/>
      <c r="I43" s="46"/>
    </row>
    <row r="44" spans="2:14" x14ac:dyDescent="0.25">
      <c r="B44" s="41"/>
      <c r="C44" s="266"/>
      <c r="D44" s="267"/>
      <c r="E44" s="267"/>
      <c r="F44" s="267"/>
      <c r="G44" s="267"/>
      <c r="H44" s="268"/>
      <c r="I44" s="46"/>
    </row>
    <row r="45" spans="2:14" x14ac:dyDescent="0.25">
      <c r="B45" s="41"/>
      <c r="C45" s="77"/>
      <c r="D45" s="77"/>
      <c r="E45" s="77"/>
      <c r="F45" s="77"/>
      <c r="G45" s="77"/>
      <c r="H45" s="77"/>
      <c r="I45" s="46"/>
    </row>
    <row r="46" spans="2:14" x14ac:dyDescent="0.25">
      <c r="B46" s="41"/>
      <c r="C46" s="118" t="s">
        <v>50</v>
      </c>
      <c r="D46" s="122"/>
      <c r="E46" s="123"/>
      <c r="F46" s="124" t="s">
        <v>59</v>
      </c>
      <c r="G46" s="125"/>
      <c r="H46" s="126"/>
      <c r="I46" s="46"/>
    </row>
    <row r="47" spans="2:14" x14ac:dyDescent="0.25">
      <c r="B47" s="41"/>
      <c r="C47" s="127"/>
      <c r="D47" s="128"/>
      <c r="E47" s="129"/>
      <c r="F47" s="130"/>
      <c r="G47" s="131"/>
      <c r="H47" s="132"/>
      <c r="I47" s="46"/>
    </row>
    <row r="48" spans="2:14" x14ac:dyDescent="0.25">
      <c r="B48" s="41"/>
      <c r="C48" s="133"/>
      <c r="D48" s="134"/>
      <c r="E48" s="135"/>
      <c r="F48" s="136"/>
      <c r="G48" s="137"/>
      <c r="H48" s="138"/>
      <c r="I48" s="46"/>
    </row>
    <row r="49" spans="2:25" x14ac:dyDescent="0.25">
      <c r="B49" s="41"/>
      <c r="C49" s="133"/>
      <c r="D49" s="134"/>
      <c r="E49" s="135"/>
      <c r="F49" s="136"/>
      <c r="G49" s="137"/>
      <c r="H49" s="138"/>
      <c r="I49" s="46"/>
    </row>
    <row r="50" spans="2:25" x14ac:dyDescent="0.25">
      <c r="B50" s="41"/>
      <c r="C50" s="133"/>
      <c r="D50" s="134"/>
      <c r="E50" s="135"/>
      <c r="F50" s="136"/>
      <c r="G50" s="137"/>
      <c r="H50" s="138"/>
      <c r="I50" s="46"/>
    </row>
    <row r="51" spans="2:25" x14ac:dyDescent="0.25">
      <c r="B51" s="41"/>
      <c r="C51" s="139"/>
      <c r="D51" s="140"/>
      <c r="E51" s="141"/>
      <c r="F51" s="142"/>
      <c r="G51" s="143"/>
      <c r="H51" s="144"/>
      <c r="I51" s="46"/>
    </row>
    <row r="52" spans="2:25" ht="7.15" customHeight="1" x14ac:dyDescent="0.25">
      <c r="B52" s="82"/>
      <c r="C52" s="83"/>
      <c r="D52" s="83"/>
      <c r="E52" s="83"/>
      <c r="F52" s="83"/>
      <c r="G52" s="83"/>
      <c r="H52" s="83"/>
      <c r="I52" s="84"/>
    </row>
    <row r="53" spans="2:25" ht="7.15" customHeight="1" x14ac:dyDescent="0.25"/>
    <row r="54" spans="2:25" ht="22.9" customHeight="1" x14ac:dyDescent="0.25">
      <c r="B54" s="18"/>
      <c r="C54" s="19"/>
      <c r="D54" s="19"/>
      <c r="E54" s="19"/>
      <c r="F54" s="18"/>
      <c r="G54" s="18"/>
      <c r="H54" s="18"/>
      <c r="I54" s="18"/>
      <c r="W54" s="1"/>
      <c r="X54" s="1"/>
      <c r="Y54" s="1"/>
    </row>
  </sheetData>
  <mergeCells count="7">
    <mergeCell ref="C44:H44"/>
    <mergeCell ref="F12:G12"/>
    <mergeCell ref="C38:H38"/>
    <mergeCell ref="C40:H40"/>
    <mergeCell ref="C41:H41"/>
    <mergeCell ref="C42:H42"/>
    <mergeCell ref="C43:H43"/>
  </mergeCells>
  <conditionalFormatting sqref="D16:D35">
    <cfRule type="notContainsBlanks" dxfId="54" priority="10">
      <formula>LEN(TRIM(D16))&gt;0</formula>
    </cfRule>
  </conditionalFormatting>
  <conditionalFormatting sqref="E16:E35">
    <cfRule type="notContainsBlanks" dxfId="53" priority="9">
      <formula>LEN(TRIM(E16))&gt;0</formula>
    </cfRule>
  </conditionalFormatting>
  <conditionalFormatting sqref="F16:F35">
    <cfRule type="notContainsBlanks" dxfId="52" priority="8">
      <formula>LEN(TRIM(F16))&gt;0</formula>
    </cfRule>
  </conditionalFormatting>
  <conditionalFormatting sqref="G16:G35">
    <cfRule type="notContainsBlanks" dxfId="51" priority="7">
      <formula>LEN(TRIM(G16))&gt;0</formula>
    </cfRule>
  </conditionalFormatting>
  <conditionalFormatting sqref="H16:H35">
    <cfRule type="notContainsBlanks" dxfId="50" priority="6">
      <formula>LEN(TRIM(H16))&gt;0</formula>
    </cfRule>
  </conditionalFormatting>
  <conditionalFormatting sqref="D16:H35">
    <cfRule type="containsBlanks" dxfId="49" priority="11">
      <formula>LEN(TRIM(D16))=0</formula>
    </cfRule>
  </conditionalFormatting>
  <conditionalFormatting sqref="C37:H37">
    <cfRule type="expression" dxfId="48" priority="1">
      <formula>$V$22=$R$21</formula>
    </cfRule>
    <cfRule type="expression" dxfId="47" priority="2">
      <formula>$V$22=$R$20</formula>
    </cfRule>
    <cfRule type="expression" dxfId="46" priority="3">
      <formula>$V$22=$R$19</formula>
    </cfRule>
    <cfRule type="expression" dxfId="45" priority="4">
      <formula>$V$22=$R$18</formula>
    </cfRule>
    <cfRule type="expression" dxfId="44" priority="5">
      <formula>$V$22=$R$17</formula>
    </cfRule>
  </conditionalFormatting>
  <dataValidations count="1">
    <dataValidation type="custom" allowBlank="1" showInputMessage="1" showErrorMessage="1" error="You can choose only one evaluation by inserting an &quot;X&quot;." prompt="Please put an &quot;X&quot; in the evaluation box. Remember that you can only choose one option." sqref="D16:H35">
      <formula1>AND($N16&lt;=1,LEFT(D16,1)="X")</formula1>
    </dataValidation>
  </dataValidations>
  <pageMargins left="0.70866141732283472" right="0.70866141732283472" top="0.74803149606299213" bottom="0.74803149606299213" header="0.31496062992125984" footer="0.31496062992125984"/>
  <pageSetup paperSize="9" scale="7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Y54"/>
  <sheetViews>
    <sheetView showGridLines="0" showRowColHeaders="0" workbookViewId="0">
      <selection activeCell="C14" sqref="C14"/>
    </sheetView>
  </sheetViews>
  <sheetFormatPr defaultColWidth="8.85546875" defaultRowHeight="15" x14ac:dyDescent="0.25"/>
  <cols>
    <col min="1" max="1" width="3.7109375" style="1" customWidth="1"/>
    <col min="2" max="2" width="1.28515625" style="1" customWidth="1"/>
    <col min="3" max="8" width="17.85546875" style="1" customWidth="1"/>
    <col min="9" max="9" width="1.28515625" style="1" customWidth="1"/>
    <col min="10" max="13" width="8.85546875" style="1"/>
    <col min="14" max="16" width="0" style="2" hidden="1" customWidth="1"/>
    <col min="17" max="17" width="19.42578125" style="2" hidden="1" customWidth="1"/>
    <col min="18" max="18" width="12.85546875" style="2" hidden="1" customWidth="1"/>
    <col min="19" max="19" width="15.5703125" style="2" hidden="1" customWidth="1"/>
    <col min="20" max="20" width="5.7109375" style="2" hidden="1" customWidth="1"/>
    <col min="21" max="21" width="10.7109375" style="2" hidden="1" customWidth="1"/>
    <col min="22" max="22" width="12.85546875" style="2" hidden="1" customWidth="1"/>
    <col min="23" max="23" width="10.7109375" style="2" hidden="1" customWidth="1"/>
    <col min="24" max="24" width="5.42578125" style="2" hidden="1" customWidth="1"/>
    <col min="25" max="25" width="8.28515625" style="2" hidden="1" customWidth="1"/>
    <col min="26" max="16384" width="8.85546875" style="1"/>
  </cols>
  <sheetData>
    <row r="1" spans="1:19" ht="7.15" customHeight="1" x14ac:dyDescent="0.25"/>
    <row r="2" spans="1:19" ht="19.149999999999999" customHeight="1" x14ac:dyDescent="0.25">
      <c r="A2" s="3"/>
      <c r="B2" s="4"/>
      <c r="C2" s="5" t="s">
        <v>0</v>
      </c>
      <c r="D2" s="4"/>
      <c r="E2" s="4"/>
      <c r="F2" s="4"/>
      <c r="G2" s="4"/>
      <c r="H2" s="7"/>
      <c r="I2" s="10"/>
    </row>
    <row r="3" spans="1:19" ht="24" customHeight="1" x14ac:dyDescent="0.25">
      <c r="A3" s="3"/>
      <c r="B3" s="11"/>
      <c r="C3" s="12" t="s">
        <v>8</v>
      </c>
      <c r="D3" s="11"/>
      <c r="E3" s="11"/>
      <c r="F3" s="11"/>
      <c r="G3" s="11"/>
      <c r="H3" s="14"/>
      <c r="I3" s="17"/>
    </row>
    <row r="4" spans="1:19" ht="7.15" customHeight="1" x14ac:dyDescent="0.25"/>
    <row r="5" spans="1:19" ht="7.15" customHeight="1" x14ac:dyDescent="0.25">
      <c r="B5" s="38"/>
      <c r="C5" s="39"/>
      <c r="D5" s="39"/>
      <c r="E5" s="39"/>
      <c r="F5" s="39"/>
      <c r="G5" s="39"/>
      <c r="H5" s="39"/>
      <c r="I5" s="40"/>
    </row>
    <row r="6" spans="1:19" x14ac:dyDescent="0.25">
      <c r="B6" s="41"/>
      <c r="C6" s="77"/>
      <c r="D6" s="77"/>
      <c r="E6" s="103" t="s">
        <v>16</v>
      </c>
      <c r="F6" s="260">
        <f>'Employee Database'!C13</f>
        <v>7</v>
      </c>
      <c r="G6" s="261"/>
      <c r="H6" s="77"/>
      <c r="I6" s="46"/>
    </row>
    <row r="7" spans="1:19" x14ac:dyDescent="0.25">
      <c r="B7" s="41"/>
      <c r="C7" s="77"/>
      <c r="D7" s="77"/>
      <c r="E7" s="104" t="s">
        <v>10</v>
      </c>
      <c r="F7" s="234">
        <f>IFERROR(VLOOKUP(F6,'Employee Database'!C:D,2,FALSE),"")</f>
        <v>0</v>
      </c>
      <c r="G7" s="105"/>
      <c r="H7" s="77"/>
      <c r="I7" s="46"/>
    </row>
    <row r="8" spans="1:19" x14ac:dyDescent="0.25">
      <c r="B8" s="41"/>
      <c r="C8" s="77"/>
      <c r="D8" s="77"/>
      <c r="E8" s="106" t="s">
        <v>11</v>
      </c>
      <c r="F8" s="235">
        <f>IFERROR(VLOOKUP(F6,'Employee Database'!C:J,4,FALSE),"")</f>
        <v>0</v>
      </c>
      <c r="G8" s="107"/>
      <c r="H8" s="77"/>
      <c r="I8" s="46"/>
    </row>
    <row r="9" spans="1:19" x14ac:dyDescent="0.25">
      <c r="B9" s="41"/>
      <c r="C9" s="77"/>
      <c r="D9" s="77"/>
      <c r="E9" s="106" t="s">
        <v>12</v>
      </c>
      <c r="F9" s="235">
        <f>IFERROR(VLOOKUP(F6,'Employee Database'!C:J,5,FALSE),"")</f>
        <v>0</v>
      </c>
      <c r="G9" s="107"/>
      <c r="H9" s="77"/>
      <c r="I9" s="46"/>
    </row>
    <row r="10" spans="1:19" x14ac:dyDescent="0.25">
      <c r="B10" s="41"/>
      <c r="C10" s="77"/>
      <c r="D10" s="77"/>
      <c r="E10" s="104" t="s">
        <v>13</v>
      </c>
      <c r="F10" s="236">
        <f>IFERROR(VLOOKUP(F6,'Employee Database'!C:J,6,FALSE),"")</f>
        <v>0</v>
      </c>
      <c r="G10" s="108"/>
      <c r="H10" s="59"/>
      <c r="I10" s="46"/>
    </row>
    <row r="11" spans="1:19" x14ac:dyDescent="0.25">
      <c r="B11" s="41"/>
      <c r="C11" s="77"/>
      <c r="D11" s="77"/>
      <c r="E11" s="104" t="s">
        <v>14</v>
      </c>
      <c r="F11" s="234">
        <f>IFERROR(VLOOKUP(F6,'Employee Database'!C:J,7,FALSE),"")</f>
        <v>0</v>
      </c>
      <c r="G11" s="105"/>
      <c r="H11" s="59"/>
      <c r="I11" s="46"/>
    </row>
    <row r="12" spans="1:19" x14ac:dyDescent="0.25">
      <c r="B12" s="41"/>
      <c r="C12" s="77"/>
      <c r="D12" s="77"/>
      <c r="E12" s="104" t="s">
        <v>15</v>
      </c>
      <c r="F12" s="264"/>
      <c r="G12" s="265"/>
      <c r="H12" s="59"/>
      <c r="I12" s="46"/>
      <c r="N12" s="2" t="s">
        <v>47</v>
      </c>
    </row>
    <row r="13" spans="1:19" x14ac:dyDescent="0.25">
      <c r="B13" s="41"/>
      <c r="C13" s="77"/>
      <c r="D13" s="77"/>
      <c r="E13" s="109" t="s">
        <v>44</v>
      </c>
      <c r="F13" s="237">
        <f>IFERROR(VLOOKUP(F6,'Employee Database'!C:J,8,FALSE),"")</f>
        <v>0</v>
      </c>
      <c r="G13" s="110"/>
      <c r="H13" s="59"/>
      <c r="I13" s="46"/>
      <c r="N13" s="238" t="b">
        <f>AND($N16&lt;=1,LEFT(D16,1)="X")</f>
        <v>0</v>
      </c>
    </row>
    <row r="14" spans="1:19" x14ac:dyDescent="0.25">
      <c r="B14" s="41"/>
      <c r="C14" s="67"/>
      <c r="D14" s="72"/>
      <c r="E14" s="72"/>
      <c r="F14" s="72"/>
      <c r="G14" s="73"/>
      <c r="H14" s="59"/>
      <c r="I14" s="46"/>
    </row>
    <row r="15" spans="1:19" ht="15.75" x14ac:dyDescent="0.25">
      <c r="B15" s="41"/>
      <c r="C15" s="146" t="s">
        <v>43</v>
      </c>
      <c r="D15" s="239" t="str">
        <f>Dashboard!D9</f>
        <v>Poor</v>
      </c>
      <c r="E15" s="239" t="str">
        <f>Dashboard!D10</f>
        <v>Unsatisfactory</v>
      </c>
      <c r="F15" s="239" t="str">
        <f>Dashboard!D11</f>
        <v>Satisfactory</v>
      </c>
      <c r="G15" s="239" t="str">
        <f>Dashboard!D12</f>
        <v>Good</v>
      </c>
      <c r="H15" s="240" t="str">
        <f>Dashboard!D13</f>
        <v>Excellent</v>
      </c>
      <c r="I15" s="46"/>
      <c r="N15" s="2" t="s">
        <v>46</v>
      </c>
      <c r="Q15" s="241" t="str">
        <f>Dashboard!C7</f>
        <v>Settings</v>
      </c>
      <c r="R15" s="20"/>
      <c r="S15" s="21"/>
    </row>
    <row r="16" spans="1:19" x14ac:dyDescent="0.25">
      <c r="B16" s="41"/>
      <c r="C16" s="111" t="s">
        <v>24</v>
      </c>
      <c r="D16" s="112"/>
      <c r="E16" s="112"/>
      <c r="F16" s="112"/>
      <c r="G16" s="112"/>
      <c r="H16" s="113"/>
      <c r="I16" s="46"/>
      <c r="N16" s="238">
        <f>COUNTA(D16:H16)</f>
        <v>0</v>
      </c>
      <c r="Q16" s="242" t="str">
        <f>Dashboard!C8</f>
        <v>Total Score Reference</v>
      </c>
      <c r="R16" s="243" t="str">
        <f>Dashboard!D8</f>
        <v>Performance</v>
      </c>
      <c r="S16" s="244" t="str">
        <f>Dashboard!E8</f>
        <v>Points per review</v>
      </c>
    </row>
    <row r="17" spans="2:25" ht="15.75" x14ac:dyDescent="0.25">
      <c r="B17" s="41"/>
      <c r="C17" s="111" t="s">
        <v>25</v>
      </c>
      <c r="D17" s="112"/>
      <c r="E17" s="112"/>
      <c r="F17" s="112"/>
      <c r="G17" s="112"/>
      <c r="H17" s="113"/>
      <c r="I17" s="46"/>
      <c r="N17" s="238">
        <f t="shared" ref="N17:N35" si="0">COUNTA(D17:H17)</f>
        <v>0</v>
      </c>
      <c r="Q17" s="245">
        <f>Dashboard!C9</f>
        <v>0</v>
      </c>
      <c r="R17" s="246" t="str">
        <f>Dashboard!D9</f>
        <v>Poor</v>
      </c>
      <c r="S17" s="247">
        <f>Dashboard!E9</f>
        <v>1</v>
      </c>
      <c r="U17" s="22" t="s">
        <v>55</v>
      </c>
      <c r="V17" s="23"/>
      <c r="W17" s="23"/>
      <c r="X17" s="23"/>
      <c r="Y17" s="23"/>
    </row>
    <row r="18" spans="2:25" x14ac:dyDescent="0.25">
      <c r="B18" s="41"/>
      <c r="C18" s="111" t="s">
        <v>26</v>
      </c>
      <c r="D18" s="112"/>
      <c r="E18" s="112"/>
      <c r="F18" s="112"/>
      <c r="G18" s="112"/>
      <c r="H18" s="113"/>
      <c r="I18" s="46"/>
      <c r="N18" s="238">
        <f t="shared" si="0"/>
        <v>0</v>
      </c>
      <c r="Q18" s="248">
        <f>Dashboard!C10</f>
        <v>25</v>
      </c>
      <c r="R18" s="246" t="str">
        <f>Dashboard!D10</f>
        <v>Unsatisfactory</v>
      </c>
      <c r="S18" s="249">
        <f>Dashboard!E10</f>
        <v>2</v>
      </c>
      <c r="U18" s="253" t="str">
        <f>Dashboard!D9</f>
        <v>Poor</v>
      </c>
      <c r="V18" s="253" t="str">
        <f>Dashboard!D10</f>
        <v>Unsatisfactory</v>
      </c>
      <c r="W18" s="253" t="str">
        <f>Dashboard!D11</f>
        <v>Satisfactory</v>
      </c>
      <c r="X18" s="253" t="str">
        <f>Dashboard!D12</f>
        <v>Good</v>
      </c>
      <c r="Y18" s="253" t="str">
        <f>Dashboard!D13</f>
        <v>Excellent</v>
      </c>
    </row>
    <row r="19" spans="2:25" x14ac:dyDescent="0.25">
      <c r="B19" s="41"/>
      <c r="C19" s="111" t="s">
        <v>27</v>
      </c>
      <c r="D19" s="112"/>
      <c r="E19" s="112"/>
      <c r="F19" s="112"/>
      <c r="G19" s="112"/>
      <c r="H19" s="113"/>
      <c r="I19" s="46"/>
      <c r="N19" s="238">
        <f t="shared" si="0"/>
        <v>0</v>
      </c>
      <c r="Q19" s="248">
        <f>Dashboard!C11</f>
        <v>50</v>
      </c>
      <c r="R19" s="246" t="str">
        <f>Dashboard!D11</f>
        <v>Satisfactory</v>
      </c>
      <c r="S19" s="249">
        <f>Dashboard!E11</f>
        <v>3</v>
      </c>
      <c r="U19" s="254">
        <f>COUNTA(D16:D35)*VLOOKUP(U18,$R$17:$S$21,2,FALSE)</f>
        <v>0</v>
      </c>
      <c r="V19" s="254">
        <f>COUNTA(E16:E35)*VLOOKUP(V18,$R$17:$S$21,2,FALSE)</f>
        <v>0</v>
      </c>
      <c r="W19" s="254">
        <f t="shared" ref="W19:Y19" si="1">COUNTA(F16:F35)*VLOOKUP(W18,$R$17:$S$21,2,FALSE)</f>
        <v>0</v>
      </c>
      <c r="X19" s="254">
        <f t="shared" si="1"/>
        <v>0</v>
      </c>
      <c r="Y19" s="254">
        <f t="shared" si="1"/>
        <v>0</v>
      </c>
    </row>
    <row r="20" spans="2:25" x14ac:dyDescent="0.25">
      <c r="B20" s="41"/>
      <c r="C20" s="111" t="s">
        <v>45</v>
      </c>
      <c r="D20" s="112"/>
      <c r="E20" s="112"/>
      <c r="F20" s="112"/>
      <c r="G20" s="112"/>
      <c r="H20" s="113"/>
      <c r="I20" s="46"/>
      <c r="N20" s="238">
        <f t="shared" si="0"/>
        <v>0</v>
      </c>
      <c r="Q20" s="248">
        <f>Dashboard!C12</f>
        <v>75</v>
      </c>
      <c r="R20" s="246" t="str">
        <f>Dashboard!D12</f>
        <v>Good</v>
      </c>
      <c r="S20" s="249">
        <f>Dashboard!E12</f>
        <v>4</v>
      </c>
    </row>
    <row r="21" spans="2:25" x14ac:dyDescent="0.25">
      <c r="B21" s="41"/>
      <c r="C21" s="111" t="s">
        <v>28</v>
      </c>
      <c r="D21" s="112"/>
      <c r="E21" s="112"/>
      <c r="F21" s="112"/>
      <c r="G21" s="112"/>
      <c r="H21" s="113"/>
      <c r="I21" s="46"/>
      <c r="N21" s="238">
        <f t="shared" si="0"/>
        <v>0</v>
      </c>
      <c r="Q21" s="250">
        <f>Dashboard!C13</f>
        <v>90</v>
      </c>
      <c r="R21" s="251" t="str">
        <f>Dashboard!D13</f>
        <v>Excellent</v>
      </c>
      <c r="S21" s="252">
        <f>Dashboard!E13</f>
        <v>5</v>
      </c>
      <c r="U21" s="24" t="s">
        <v>56</v>
      </c>
      <c r="V21" s="255">
        <f>SUM(U19:Y19)</f>
        <v>0</v>
      </c>
    </row>
    <row r="22" spans="2:25" x14ac:dyDescent="0.25">
      <c r="B22" s="41"/>
      <c r="C22" s="111" t="s">
        <v>29</v>
      </c>
      <c r="D22" s="112"/>
      <c r="E22" s="112"/>
      <c r="F22" s="112"/>
      <c r="G22" s="112"/>
      <c r="H22" s="113"/>
      <c r="I22" s="46"/>
      <c r="N22" s="238">
        <f t="shared" si="0"/>
        <v>0</v>
      </c>
      <c r="U22" s="24" t="s">
        <v>54</v>
      </c>
      <c r="V22" s="255" t="str">
        <f>VLOOKUP(V21,Q17:R21,2)</f>
        <v>Poor</v>
      </c>
    </row>
    <row r="23" spans="2:25" x14ac:dyDescent="0.25">
      <c r="B23" s="41"/>
      <c r="C23" s="111" t="s">
        <v>30</v>
      </c>
      <c r="D23" s="112"/>
      <c r="E23" s="112"/>
      <c r="F23" s="112"/>
      <c r="G23" s="112"/>
      <c r="H23" s="113"/>
      <c r="I23" s="46"/>
      <c r="N23" s="238">
        <f t="shared" si="0"/>
        <v>0</v>
      </c>
    </row>
    <row r="24" spans="2:25" x14ac:dyDescent="0.25">
      <c r="B24" s="41"/>
      <c r="C24" s="111" t="s">
        <v>31</v>
      </c>
      <c r="D24" s="112"/>
      <c r="E24" s="112"/>
      <c r="F24" s="112"/>
      <c r="G24" s="112"/>
      <c r="H24" s="113"/>
      <c r="I24" s="46"/>
      <c r="N24" s="238">
        <f t="shared" si="0"/>
        <v>0</v>
      </c>
    </row>
    <row r="25" spans="2:25" x14ac:dyDescent="0.25">
      <c r="B25" s="41"/>
      <c r="C25" s="111" t="s">
        <v>32</v>
      </c>
      <c r="D25" s="112"/>
      <c r="E25" s="112"/>
      <c r="F25" s="112"/>
      <c r="G25" s="112"/>
      <c r="H25" s="113"/>
      <c r="I25" s="46"/>
      <c r="N25" s="238">
        <f t="shared" si="0"/>
        <v>0</v>
      </c>
    </row>
    <row r="26" spans="2:25" x14ac:dyDescent="0.25">
      <c r="B26" s="41"/>
      <c r="C26" s="111" t="s">
        <v>33</v>
      </c>
      <c r="D26" s="112"/>
      <c r="E26" s="112"/>
      <c r="F26" s="112"/>
      <c r="G26" s="112"/>
      <c r="H26" s="113"/>
      <c r="I26" s="46"/>
      <c r="N26" s="238">
        <f t="shared" si="0"/>
        <v>0</v>
      </c>
    </row>
    <row r="27" spans="2:25" x14ac:dyDescent="0.25">
      <c r="B27" s="41"/>
      <c r="C27" s="111" t="s">
        <v>34</v>
      </c>
      <c r="D27" s="112"/>
      <c r="E27" s="112"/>
      <c r="F27" s="112"/>
      <c r="G27" s="112"/>
      <c r="H27" s="113"/>
      <c r="I27" s="46"/>
      <c r="N27" s="238">
        <f t="shared" si="0"/>
        <v>0</v>
      </c>
    </row>
    <row r="28" spans="2:25" x14ac:dyDescent="0.25">
      <c r="B28" s="41"/>
      <c r="C28" s="111" t="s">
        <v>35</v>
      </c>
      <c r="D28" s="112"/>
      <c r="E28" s="112"/>
      <c r="F28" s="112"/>
      <c r="G28" s="112"/>
      <c r="H28" s="113"/>
      <c r="I28" s="46"/>
      <c r="N28" s="238">
        <f t="shared" si="0"/>
        <v>0</v>
      </c>
    </row>
    <row r="29" spans="2:25" x14ac:dyDescent="0.25">
      <c r="B29" s="41"/>
      <c r="C29" s="111" t="s">
        <v>36</v>
      </c>
      <c r="D29" s="112"/>
      <c r="E29" s="112"/>
      <c r="F29" s="112"/>
      <c r="G29" s="112"/>
      <c r="H29" s="113"/>
      <c r="I29" s="46"/>
      <c r="N29" s="238">
        <f t="shared" si="0"/>
        <v>0</v>
      </c>
    </row>
    <row r="30" spans="2:25" x14ac:dyDescent="0.25">
      <c r="B30" s="41"/>
      <c r="C30" s="111" t="s">
        <v>42</v>
      </c>
      <c r="D30" s="112"/>
      <c r="E30" s="112"/>
      <c r="F30" s="112"/>
      <c r="G30" s="112"/>
      <c r="H30" s="113"/>
      <c r="I30" s="46"/>
      <c r="N30" s="238">
        <f t="shared" si="0"/>
        <v>0</v>
      </c>
    </row>
    <row r="31" spans="2:25" x14ac:dyDescent="0.25">
      <c r="B31" s="41"/>
      <c r="C31" s="111" t="s">
        <v>37</v>
      </c>
      <c r="D31" s="112"/>
      <c r="E31" s="112"/>
      <c r="F31" s="112"/>
      <c r="G31" s="112"/>
      <c r="H31" s="113"/>
      <c r="I31" s="46"/>
      <c r="N31" s="238">
        <f t="shared" si="0"/>
        <v>0</v>
      </c>
    </row>
    <row r="32" spans="2:25" x14ac:dyDescent="0.25">
      <c r="B32" s="41"/>
      <c r="C32" s="111" t="s">
        <v>38</v>
      </c>
      <c r="D32" s="112"/>
      <c r="E32" s="112"/>
      <c r="F32" s="112"/>
      <c r="G32" s="112"/>
      <c r="H32" s="113"/>
      <c r="I32" s="46"/>
      <c r="N32" s="238">
        <f t="shared" si="0"/>
        <v>0</v>
      </c>
    </row>
    <row r="33" spans="2:14" x14ac:dyDescent="0.25">
      <c r="B33" s="41"/>
      <c r="C33" s="111" t="s">
        <v>39</v>
      </c>
      <c r="D33" s="112"/>
      <c r="E33" s="112"/>
      <c r="F33" s="112"/>
      <c r="G33" s="112"/>
      <c r="H33" s="113"/>
      <c r="I33" s="46"/>
      <c r="N33" s="238">
        <f t="shared" si="0"/>
        <v>0</v>
      </c>
    </row>
    <row r="34" spans="2:14" x14ac:dyDescent="0.25">
      <c r="B34" s="41"/>
      <c r="C34" s="111" t="s">
        <v>40</v>
      </c>
      <c r="D34" s="112"/>
      <c r="E34" s="112"/>
      <c r="F34" s="112"/>
      <c r="G34" s="112"/>
      <c r="H34" s="113"/>
      <c r="I34" s="46"/>
      <c r="N34" s="238">
        <f t="shared" si="0"/>
        <v>0</v>
      </c>
    </row>
    <row r="35" spans="2:14" x14ac:dyDescent="0.25">
      <c r="B35" s="41"/>
      <c r="C35" s="114" t="s">
        <v>41</v>
      </c>
      <c r="D35" s="115"/>
      <c r="E35" s="115"/>
      <c r="F35" s="115"/>
      <c r="G35" s="115"/>
      <c r="H35" s="116"/>
      <c r="I35" s="46"/>
      <c r="N35" s="238">
        <f t="shared" si="0"/>
        <v>0</v>
      </c>
    </row>
    <row r="36" spans="2:14" x14ac:dyDescent="0.25">
      <c r="B36" s="41"/>
      <c r="C36" s="67"/>
      <c r="D36" s="72"/>
      <c r="E36" s="72"/>
      <c r="F36" s="72"/>
      <c r="G36" s="73"/>
      <c r="H36" s="59"/>
      <c r="I36" s="46"/>
    </row>
    <row r="37" spans="2:14" ht="26.45" customHeight="1" x14ac:dyDescent="0.25">
      <c r="B37" s="41"/>
      <c r="C37" s="145" t="s">
        <v>52</v>
      </c>
      <c r="D37" s="117"/>
      <c r="E37" s="256">
        <f>V21</f>
        <v>0</v>
      </c>
      <c r="F37" s="145" t="s">
        <v>53</v>
      </c>
      <c r="G37" s="117"/>
      <c r="H37" s="257" t="str">
        <f>V22</f>
        <v>Poor</v>
      </c>
      <c r="I37" s="46"/>
    </row>
    <row r="38" spans="2:14" x14ac:dyDescent="0.25">
      <c r="B38" s="41"/>
      <c r="C38" s="269"/>
      <c r="D38" s="269"/>
      <c r="E38" s="269"/>
      <c r="F38" s="269"/>
      <c r="G38" s="269"/>
      <c r="H38" s="269"/>
      <c r="I38" s="46"/>
    </row>
    <row r="39" spans="2:14" x14ac:dyDescent="0.25">
      <c r="B39" s="41"/>
      <c r="C39" s="118" t="s">
        <v>49</v>
      </c>
      <c r="D39" s="119"/>
      <c r="E39" s="119"/>
      <c r="F39" s="119"/>
      <c r="G39" s="120"/>
      <c r="H39" s="121"/>
      <c r="I39" s="46"/>
    </row>
    <row r="40" spans="2:14" x14ac:dyDescent="0.25">
      <c r="B40" s="41"/>
      <c r="C40" s="270"/>
      <c r="D40" s="271"/>
      <c r="E40" s="271"/>
      <c r="F40" s="271"/>
      <c r="G40" s="271"/>
      <c r="H40" s="272"/>
      <c r="I40" s="46"/>
    </row>
    <row r="41" spans="2:14" x14ac:dyDescent="0.25">
      <c r="B41" s="41"/>
      <c r="C41" s="273"/>
      <c r="D41" s="274"/>
      <c r="E41" s="274"/>
      <c r="F41" s="274"/>
      <c r="G41" s="274"/>
      <c r="H41" s="275"/>
      <c r="I41" s="46"/>
    </row>
    <row r="42" spans="2:14" x14ac:dyDescent="0.25">
      <c r="B42" s="41"/>
      <c r="C42" s="273"/>
      <c r="D42" s="274"/>
      <c r="E42" s="274"/>
      <c r="F42" s="274"/>
      <c r="G42" s="274"/>
      <c r="H42" s="275"/>
      <c r="I42" s="46"/>
    </row>
    <row r="43" spans="2:14" x14ac:dyDescent="0.25">
      <c r="B43" s="41"/>
      <c r="C43" s="273"/>
      <c r="D43" s="274"/>
      <c r="E43" s="274"/>
      <c r="F43" s="274"/>
      <c r="G43" s="274"/>
      <c r="H43" s="275"/>
      <c r="I43" s="46"/>
    </row>
    <row r="44" spans="2:14" x14ac:dyDescent="0.25">
      <c r="B44" s="41"/>
      <c r="C44" s="266"/>
      <c r="D44" s="267"/>
      <c r="E44" s="267"/>
      <c r="F44" s="267"/>
      <c r="G44" s="267"/>
      <c r="H44" s="268"/>
      <c r="I44" s="46"/>
    </row>
    <row r="45" spans="2:14" x14ac:dyDescent="0.25">
      <c r="B45" s="41"/>
      <c r="C45" s="77"/>
      <c r="D45" s="77"/>
      <c r="E45" s="77"/>
      <c r="F45" s="77"/>
      <c r="G45" s="77"/>
      <c r="H45" s="77"/>
      <c r="I45" s="46"/>
    </row>
    <row r="46" spans="2:14" x14ac:dyDescent="0.25">
      <c r="B46" s="41"/>
      <c r="C46" s="118" t="s">
        <v>50</v>
      </c>
      <c r="D46" s="122"/>
      <c r="E46" s="123"/>
      <c r="F46" s="124" t="s">
        <v>59</v>
      </c>
      <c r="G46" s="125"/>
      <c r="H46" s="126"/>
      <c r="I46" s="46"/>
    </row>
    <row r="47" spans="2:14" x14ac:dyDescent="0.25">
      <c r="B47" s="41"/>
      <c r="C47" s="127"/>
      <c r="D47" s="128"/>
      <c r="E47" s="129"/>
      <c r="F47" s="130"/>
      <c r="G47" s="131"/>
      <c r="H47" s="132"/>
      <c r="I47" s="46"/>
    </row>
    <row r="48" spans="2:14" x14ac:dyDescent="0.25">
      <c r="B48" s="41"/>
      <c r="C48" s="133"/>
      <c r="D48" s="134"/>
      <c r="E48" s="135"/>
      <c r="F48" s="136"/>
      <c r="G48" s="137"/>
      <c r="H48" s="138"/>
      <c r="I48" s="46"/>
    </row>
    <row r="49" spans="2:25" x14ac:dyDescent="0.25">
      <c r="B49" s="41"/>
      <c r="C49" s="133"/>
      <c r="D49" s="134"/>
      <c r="E49" s="135"/>
      <c r="F49" s="136"/>
      <c r="G49" s="137"/>
      <c r="H49" s="138"/>
      <c r="I49" s="46"/>
    </row>
    <row r="50" spans="2:25" x14ac:dyDescent="0.25">
      <c r="B50" s="41"/>
      <c r="C50" s="133"/>
      <c r="D50" s="134"/>
      <c r="E50" s="135"/>
      <c r="F50" s="136"/>
      <c r="G50" s="137"/>
      <c r="H50" s="138"/>
      <c r="I50" s="46"/>
    </row>
    <row r="51" spans="2:25" x14ac:dyDescent="0.25">
      <c r="B51" s="41"/>
      <c r="C51" s="139"/>
      <c r="D51" s="140"/>
      <c r="E51" s="141"/>
      <c r="F51" s="142"/>
      <c r="G51" s="143"/>
      <c r="H51" s="144"/>
      <c r="I51" s="46"/>
    </row>
    <row r="52" spans="2:25" ht="7.15" customHeight="1" x14ac:dyDescent="0.25">
      <c r="B52" s="82"/>
      <c r="C52" s="83"/>
      <c r="D52" s="83"/>
      <c r="E52" s="83"/>
      <c r="F52" s="83"/>
      <c r="G52" s="83"/>
      <c r="H52" s="83"/>
      <c r="I52" s="84"/>
    </row>
    <row r="53" spans="2:25" ht="7.15" customHeight="1" x14ac:dyDescent="0.25"/>
    <row r="54" spans="2:25" ht="22.9" customHeight="1" x14ac:dyDescent="0.25">
      <c r="B54" s="18"/>
      <c r="C54" s="19"/>
      <c r="D54" s="19"/>
      <c r="E54" s="19"/>
      <c r="F54" s="18"/>
      <c r="G54" s="18"/>
      <c r="H54" s="18"/>
      <c r="I54" s="18"/>
      <c r="W54" s="1"/>
      <c r="X54" s="1"/>
      <c r="Y54" s="1"/>
    </row>
  </sheetData>
  <mergeCells count="7">
    <mergeCell ref="C44:H44"/>
    <mergeCell ref="F12:G12"/>
    <mergeCell ref="C38:H38"/>
    <mergeCell ref="C40:H40"/>
    <mergeCell ref="C41:H41"/>
    <mergeCell ref="C42:H42"/>
    <mergeCell ref="C43:H43"/>
  </mergeCells>
  <conditionalFormatting sqref="D16:D35">
    <cfRule type="notContainsBlanks" dxfId="43" priority="10">
      <formula>LEN(TRIM(D16))&gt;0</formula>
    </cfRule>
  </conditionalFormatting>
  <conditionalFormatting sqref="E16:E35">
    <cfRule type="notContainsBlanks" dxfId="42" priority="9">
      <formula>LEN(TRIM(E16))&gt;0</formula>
    </cfRule>
  </conditionalFormatting>
  <conditionalFormatting sqref="F16:F35">
    <cfRule type="notContainsBlanks" dxfId="41" priority="8">
      <formula>LEN(TRIM(F16))&gt;0</formula>
    </cfRule>
  </conditionalFormatting>
  <conditionalFormatting sqref="G16:G35">
    <cfRule type="notContainsBlanks" dxfId="40" priority="7">
      <formula>LEN(TRIM(G16))&gt;0</formula>
    </cfRule>
  </conditionalFormatting>
  <conditionalFormatting sqref="H16:H35">
    <cfRule type="notContainsBlanks" dxfId="39" priority="6">
      <formula>LEN(TRIM(H16))&gt;0</formula>
    </cfRule>
  </conditionalFormatting>
  <conditionalFormatting sqref="D16:H35">
    <cfRule type="containsBlanks" dxfId="38" priority="11">
      <formula>LEN(TRIM(D16))=0</formula>
    </cfRule>
  </conditionalFormatting>
  <conditionalFormatting sqref="C37:H37">
    <cfRule type="expression" dxfId="37" priority="1">
      <formula>$V$22=$R$21</formula>
    </cfRule>
    <cfRule type="expression" dxfId="36" priority="2">
      <formula>$V$22=$R$20</formula>
    </cfRule>
    <cfRule type="expression" dxfId="35" priority="3">
      <formula>$V$22=$R$19</formula>
    </cfRule>
    <cfRule type="expression" dxfId="34" priority="4">
      <formula>$V$22=$R$18</formula>
    </cfRule>
    <cfRule type="expression" dxfId="33" priority="5">
      <formula>$V$22=$R$17</formula>
    </cfRule>
  </conditionalFormatting>
  <dataValidations disablePrompts="1" count="1">
    <dataValidation type="custom" allowBlank="1" showInputMessage="1" showErrorMessage="1" error="You can choose only one evaluation by inserting an &quot;X&quot;." prompt="Please put an &quot;X&quot; in the evaluation box. Remember that you can only choose one option." sqref="D16:H35">
      <formula1>AND($N16&lt;=1,LEFT(D16,1)="X")</formula1>
    </dataValidation>
  </dataValidations>
  <pageMargins left="0.70866141732283472" right="0.70866141732283472" top="0.74803149606299213" bottom="0.74803149606299213" header="0.31496062992125984" footer="0.31496062992125984"/>
  <pageSetup paperSize="9" scale="7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Dashboard</vt:lpstr>
      <vt:lpstr>Employee Database</vt:lpstr>
      <vt:lpstr>Employee 1</vt:lpstr>
      <vt:lpstr>Employee 2</vt:lpstr>
      <vt:lpstr>Employee 3</vt:lpstr>
      <vt:lpstr>Employee 4</vt:lpstr>
      <vt:lpstr>Employee 5</vt:lpstr>
      <vt:lpstr>Employee 6</vt:lpstr>
      <vt:lpstr>Employee 7</vt:lpstr>
      <vt:lpstr>Employee 8</vt:lpstr>
      <vt:lpstr>Employee 9</vt:lpstr>
      <vt:lpstr>Employee 10</vt:lpstr>
      <vt:lpstr>Terms of Use</vt:lpstr>
      <vt:lpstr>Dashboard!Print_Area</vt:lpstr>
      <vt:lpstr>'Employee 1'!Print_Area</vt:lpstr>
      <vt:lpstr>'Employee 10'!Print_Area</vt:lpstr>
      <vt:lpstr>'Employee 2'!Print_Area</vt:lpstr>
      <vt:lpstr>'Employee 3'!Print_Area</vt:lpstr>
      <vt:lpstr>'Employee 4'!Print_Area</vt:lpstr>
      <vt:lpstr>'Employee 5'!Print_Area</vt:lpstr>
      <vt:lpstr>'Employee 6'!Print_Area</vt:lpstr>
      <vt:lpstr>'Employee 7'!Print_Area</vt:lpstr>
      <vt:lpstr>'Employee 8'!Print_Area</vt:lpstr>
      <vt:lpstr>'Employee 9'!Print_Area</vt:lpstr>
      <vt:lpstr>'Employee Database'!Print_Area</vt:lpstr>
      <vt:lpstr>'Terms of Use'!Print_Area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2022-08-29T08:06:20Z</dcterms:modified>
</cp:coreProperties>
</file>